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105" windowWidth="5415" windowHeight="4005" activeTab="0"/>
  </bookViews>
  <sheets>
    <sheet name="CUADRO 1.1" sheetId="1" r:id="rId1"/>
    <sheet name="CUADRO 1,2" sheetId="2" r:id="rId2"/>
    <sheet name="CUADRO 1,3" sheetId="3" r:id="rId3"/>
    <sheet name="CUADRO 1,4" sheetId="4" r:id="rId4"/>
    <sheet name="CUADRO 1,5" sheetId="5" r:id="rId5"/>
    <sheet name="CUADRO 1,6" sheetId="6" r:id="rId6"/>
    <sheet name="CUADRO 1.6 B" sheetId="7" r:id="rId7"/>
    <sheet name="CUADRO 1,7" sheetId="8" r:id="rId8"/>
    <sheet name="CUADRO 1,8" sheetId="9" r:id="rId9"/>
    <sheet name="CUADRO 1,8 B" sheetId="10" r:id="rId10"/>
    <sheet name="CUADRO 1,8C" sheetId="11" r:id="rId11"/>
    <sheet name="CUADRO 1,9" sheetId="12" r:id="rId12"/>
    <sheet name="CUADRO 1,9 B" sheetId="13" r:id="rId13"/>
    <sheet name="CUADRO 1,9C" sheetId="14" r:id="rId14"/>
    <sheet name="CUADRO 1,10" sheetId="15" r:id="rId15"/>
    <sheet name="CUADRO 1,11" sheetId="16" r:id="rId16"/>
    <sheet name="CUADRO 1,12" sheetId="17" r:id="rId17"/>
    <sheet name="CUADRO 1,13" sheetId="18" r:id="rId18"/>
  </sheets>
  <definedNames>
    <definedName name="_Regression_Int" localSheetId="0" hidden="1">1</definedName>
    <definedName name="A_impresión_IM" localSheetId="0">'CUADRO 1.1'!$A$10:$M$18</definedName>
    <definedName name="_xlnm.Print_Area" localSheetId="14">'CUADRO 1,10'!$A$1:$Q$41</definedName>
    <definedName name="_xlnm.Print_Area" localSheetId="15">'CUADRO 1,11'!$A$1:$Q$52</definedName>
    <definedName name="_xlnm.Print_Area" localSheetId="16">'CUADRO 1,12'!$A$1:$Q$20</definedName>
    <definedName name="_xlnm.Print_Area" localSheetId="17">'CUADRO 1,13'!$A$1:$Q$11</definedName>
    <definedName name="_xlnm.Print_Area" localSheetId="9">'CUADRO 1,8 B'!$A$1:$Q$36</definedName>
    <definedName name="_xlnm.Print_Area" localSheetId="10">'CUADRO 1,8C'!$A$1:$I$57</definedName>
    <definedName name="_xlnm.Print_Area" localSheetId="12">'CUADRO 1,9 B'!$A$1:$Q$37</definedName>
    <definedName name="_xlnm.Print_Area" localSheetId="13">'CUADRO 1,9C'!$A$1:$I$48</definedName>
    <definedName name="_xlnm.Print_Area" localSheetId="0">'CUADRO 1.1'!$A$1:$M$35</definedName>
    <definedName name="_xlnm.Print_Area" localSheetId="6">'CUADRO 1.6 B'!$A$1:$I$56</definedName>
    <definedName name="PAX_NACIONAL" localSheetId="14">'CUADRO 1,10'!$A$3:$N$40</definedName>
    <definedName name="PAX_NACIONAL" localSheetId="15">'CUADRO 1,11'!$A$3:$N$51</definedName>
    <definedName name="PAX_NACIONAL" localSheetId="16">'CUADRO 1,12'!$A$3:$N$19</definedName>
    <definedName name="PAX_NACIONAL" localSheetId="17">'CUADRO 1,13'!$A$3:$N$10</definedName>
    <definedName name="PAX_NACIONAL" localSheetId="2">'CUADRO 1,3'!$A$3:$H$19</definedName>
    <definedName name="PAX_NACIONAL" localSheetId="3">'CUADRO 1,4'!$A$3:$N$30</definedName>
    <definedName name="PAX_NACIONAL" localSheetId="4">'CUADRO 1,5'!$A$3:$N$38</definedName>
    <definedName name="PAX_NACIONAL" localSheetId="5">'CUADRO 1,6'!$A$3:$H$44</definedName>
    <definedName name="PAX_NACIONAL" localSheetId="7">'CUADRO 1,7'!$A$3:$H$45</definedName>
    <definedName name="PAX_NACIONAL" localSheetId="8">'CUADRO 1,8'!$A$3:$H$52</definedName>
    <definedName name="PAX_NACIONAL" localSheetId="9">'CUADRO 1,8 B'!$A$3:$N$33</definedName>
    <definedName name="PAX_NACIONAL" localSheetId="10">'CUADRO 1,8C'!$A$3:$H$55</definedName>
    <definedName name="PAX_NACIONAL" localSheetId="11">'CUADRO 1,9'!$A$3:$H$38</definedName>
    <definedName name="PAX_NACIONAL" localSheetId="12">'CUADRO 1,9 B'!$A$3:$N$34</definedName>
    <definedName name="PAX_NACIONAL" localSheetId="13">'CUADRO 1,9C'!$A$3:$H$46</definedName>
    <definedName name="PAX_NACIONAL" localSheetId="6">'CUADRO 1.6 B'!$A$3:$H$55</definedName>
    <definedName name="PAX_NACIONAL">'CUADRO 1,2'!$A$3:$H$11</definedName>
    <definedName name="_xlnm.Print_Titles" localSheetId="0">'CUADRO 1.1'!$2:$9</definedName>
    <definedName name="Títulos_a_imprimir_IM" localSheetId="0">'CUADRO 1.1'!$2:$9</definedName>
  </definedNames>
  <calcPr fullCalcOnLoad="1"/>
</workbook>
</file>

<file path=xl/sharedStrings.xml><?xml version="1.0" encoding="utf-8"?>
<sst xmlns="http://schemas.openxmlformats.org/spreadsheetml/2006/main" count="955" uniqueCount="305">
  <si>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</si>
  <si>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</si>
  <si>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</si>
  <si>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</si>
  <si>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</si>
  <si>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</si>
  <si>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</si>
  <si>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</si>
  <si>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</si>
  <si>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</si>
  <si>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</si>
  <si>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</si>
  <si>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</si>
  <si>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</si>
  <si>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</si>
  <si>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</si>
  <si>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</si>
  <si>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</si>
  <si>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</si>
  <si>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</si>
  <si>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</si>
  <si>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</si>
  <si>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</si>
  <si>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</si>
  <si>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</si>
  <si>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</si>
  <si>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</si>
  <si>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</si>
  <si>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Mar 2008</t>
  </si>
  <si>
    <t>Ene- Mar 2009</t>
  </si>
  <si>
    <t>Variación Mensual %</t>
  </si>
  <si>
    <t>Mar 2009 - Mar 2008</t>
  </si>
  <si>
    <t>Variación Acumulada %</t>
  </si>
  <si>
    <t>Ene - Mar 2009 / Ene - Mar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</si>
  <si>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</si>
  <si>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</si>
  <si>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</si>
  <si>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</si>
  <si>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</si>
  <si>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</si>
  <si>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Marzo 2009</t>
  </si>
  <si>
    <t>% PART</t>
  </si>
  <si>
    <t>Marzo 2008</t>
  </si>
  <si>
    <t>% Var.</t>
  </si>
  <si>
    <t>Ene - Mar 2009</t>
  </si>
  <si>
    <t>Ene - Mar 2008</t>
  </si>
  <si>
    <t>Avianca</t>
  </si>
  <si>
    <t>SAM</t>
  </si>
  <si>
    <t>Aerorepublica</t>
  </si>
  <si>
    <t>Aires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</si>
  <si>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</si>
  <si>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</si>
  <si>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</si>
  <si>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</si>
  <si>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</si>
  <si>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LAS</t>
  </si>
  <si>
    <t>Aerosucre</t>
  </si>
  <si>
    <t>Arkas</t>
  </si>
  <si>
    <t>Selva</t>
  </si>
  <si>
    <t>Sadelca</t>
  </si>
  <si>
    <t>Tampa</t>
  </si>
  <si>
    <t>Cosmos</t>
  </si>
  <si>
    <t>Air Colombia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</si>
  <si>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</si>
  <si>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</si>
  <si>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</si>
  <si>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</si>
  <si>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</si>
  <si>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>Copa</t>
  </si>
  <si>
    <t>American</t>
  </si>
  <si>
    <t>Iberia</t>
  </si>
  <si>
    <t>Continental</t>
  </si>
  <si>
    <t>Spirit Airlines</t>
  </si>
  <si>
    <t>Air France</t>
  </si>
  <si>
    <t>Taca</t>
  </si>
  <si>
    <t>Delta</t>
  </si>
  <si>
    <t>Lan Peru</t>
  </si>
  <si>
    <t>Mexicana</t>
  </si>
  <si>
    <t>Lan Chile</t>
  </si>
  <si>
    <t>Jetblue</t>
  </si>
  <si>
    <t>Lacsa</t>
  </si>
  <si>
    <t>Air Canada</t>
  </si>
  <si>
    <t>Air Comet</t>
  </si>
  <si>
    <t>VRG Lineas Aereas</t>
  </si>
  <si>
    <t>Aerogal</t>
  </si>
  <si>
    <t>Aerol. Argentinas</t>
  </si>
  <si>
    <t>Tame</t>
  </si>
  <si>
    <t>Cubana</t>
  </si>
  <si>
    <t>Dutch Antilles</t>
  </si>
  <si>
    <t>Información provisional. *: Variación superior a 500%.</t>
  </si>
  <si>
    <t>Cuadro 1.5 Carga internacional por empresa</t>
  </si>
  <si>
    <t>Centurion</t>
  </si>
  <si>
    <t>Arrow</t>
  </si>
  <si>
    <t>Martinair</t>
  </si>
  <si>
    <t>Ups</t>
  </si>
  <si>
    <t>Vensecar C.A.</t>
  </si>
  <si>
    <t>Absa</t>
  </si>
  <si>
    <t>Cargolux</t>
  </si>
  <si>
    <t>Fedex</t>
  </si>
  <si>
    <t>Mas Air</t>
  </si>
  <si>
    <t>Amerijet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</si>
  <si>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</si>
  <si>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</si>
  <si>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</si>
  <si>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</si>
  <si>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Marzo 2008 </t>
  </si>
  <si>
    <t xml:space="preserve">TOTAL </t>
  </si>
  <si>
    <t>BOG-CLO-BOG</t>
  </si>
  <si>
    <t>BOG-MDE-BOG</t>
  </si>
  <si>
    <t>BOG-CTG-BOG</t>
  </si>
  <si>
    <t>BOG-BAQ-BOG</t>
  </si>
  <si>
    <t>BOG-BGA-BOG</t>
  </si>
  <si>
    <t>BOG-PEI-BOG</t>
  </si>
  <si>
    <t>BOG-EOH-BOG</t>
  </si>
  <si>
    <t>BOG-SMR-BOG</t>
  </si>
  <si>
    <t>BOG-ADZ-BOG</t>
  </si>
  <si>
    <t>BOG-CUC-BOG</t>
  </si>
  <si>
    <t>BOG-MTR-BOG</t>
  </si>
  <si>
    <t>BOG-NVA-BOG</t>
  </si>
  <si>
    <t>BOG-MZL-BOG</t>
  </si>
  <si>
    <t>BOG-AXM-BOG</t>
  </si>
  <si>
    <t>BOG-EYP-BOG</t>
  </si>
  <si>
    <t>CLO-MDE-CLO</t>
  </si>
  <si>
    <t>APO-EOH-APO</t>
  </si>
  <si>
    <t>EOH-UIB-EOH</t>
  </si>
  <si>
    <t>BOG-VUP-BOG</t>
  </si>
  <si>
    <t>BOG-PSO-BOG</t>
  </si>
  <si>
    <t>BOG-IBE-BOG</t>
  </si>
  <si>
    <t>ADZ-CLO-ADZ</t>
  </si>
  <si>
    <t>CTG-MDE-CTG</t>
  </si>
  <si>
    <t>BOG-PPN-BOG</t>
  </si>
  <si>
    <t>ADZ-MDE-ADZ</t>
  </si>
  <si>
    <t>EOH-MTR-EOH</t>
  </si>
  <si>
    <t>BOG-LET-BOG</t>
  </si>
  <si>
    <t>BAQ-MDE-BAQ</t>
  </si>
  <si>
    <t>CLO-CTG-CLO</t>
  </si>
  <si>
    <t>BOG-AUC-BOG</t>
  </si>
  <si>
    <t>CUC-BGA-CUC</t>
  </si>
  <si>
    <t>CLO-BAQ-CLO</t>
  </si>
  <si>
    <t>EOH-PEI-EOH</t>
  </si>
  <si>
    <t>CLO-PSO-CLO</t>
  </si>
  <si>
    <t>BOG-VVC-BOG</t>
  </si>
  <si>
    <t>BOG-FLA-BOG</t>
  </si>
  <si>
    <t>MDE-SMR-MDE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</si>
  <si>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</si>
  <si>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</si>
  <si>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</si>
  <si>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</si>
  <si>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</si>
  <si>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</si>
  <si>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</si>
  <si>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</si>
  <si>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t>Información provisional. Fuente empresas aéreas. *: Variación superior al 500%.</t>
  </si>
  <si>
    <t>Cuadro 1.7 Carga nacional por principales rutas</t>
  </si>
  <si>
    <t>BOG-MVP-BOG</t>
  </si>
  <si>
    <t>Información provisional. Fuente: Empresas Aéreas. *: Variación superior al 500%.</t>
  </si>
  <si>
    <t>Cuadro 1.8 Pasajeros internacionales por principales rutas</t>
  </si>
  <si>
    <t>MERCADO - RUTA</t>
  </si>
  <si>
    <t>NORTE AMÉRICA</t>
  </si>
  <si>
    <t>BOG-MIA-BOG</t>
  </si>
  <si>
    <t>BOG-NYC-BOG</t>
  </si>
  <si>
    <t>MDE-MIA-MDE</t>
  </si>
  <si>
    <t>CLO-MIA-CLO</t>
  </si>
  <si>
    <t>BOG-FLL-BOG</t>
  </si>
  <si>
    <t>BOG-IAH-BOG</t>
  </si>
  <si>
    <t>BOG-ORL-BOG</t>
  </si>
  <si>
    <t>BAQ-MIA-BAQ</t>
  </si>
  <si>
    <t>BOG-ATL-BOG</t>
  </si>
  <si>
    <t>BOG-YYZ-BOG</t>
  </si>
  <si>
    <t>CTG-FLL-CTG</t>
  </si>
  <si>
    <t>SURAMERICA</t>
  </si>
  <si>
    <t>BOG-CCS-BOG</t>
  </si>
  <si>
    <t>BOG-LIM-BOG</t>
  </si>
  <si>
    <t>BOG-UIO-BOG</t>
  </si>
  <si>
    <t>BOG-SAO-BOG</t>
  </si>
  <si>
    <t>BOG-SCL-BOG</t>
  </si>
  <si>
    <t>BOG-BUE-BOG</t>
  </si>
  <si>
    <t>MDE-LIM-MDE</t>
  </si>
  <si>
    <t>MDE-CCS-MDE</t>
  </si>
  <si>
    <t>BOG-GYE-BOG</t>
  </si>
  <si>
    <t>MDE-UIO-MDE</t>
  </si>
  <si>
    <t>CLO-CCS-CLO</t>
  </si>
  <si>
    <t>EUROPA</t>
  </si>
  <si>
    <t>BOG-MAD-BOG</t>
  </si>
  <si>
    <t>BOG-CDG-BOG</t>
  </si>
  <si>
    <t>CLO-MAD-CLO</t>
  </si>
  <si>
    <t>BOG-BCN-BOG</t>
  </si>
  <si>
    <t>MDE-MAD-MDE</t>
  </si>
  <si>
    <t>CTG-MAD-CTG</t>
  </si>
  <si>
    <t>CENTRO AMERICA</t>
  </si>
  <si>
    <t>BOG-PTY-BOG</t>
  </si>
  <si>
    <t>MDE-PTY-MDE</t>
  </si>
  <si>
    <t>BOG-MEX-BOG</t>
  </si>
  <si>
    <t>CLO-PTY-CLO</t>
  </si>
  <si>
    <t>BOG-SJO-BOG</t>
  </si>
  <si>
    <t>BAQ-PTY-BAQ</t>
  </si>
  <si>
    <t>BOG-SDQ-BOG</t>
  </si>
  <si>
    <t>ISLAS CARIBE</t>
  </si>
  <si>
    <t>BOG-AUA-BOG</t>
  </si>
  <si>
    <t>BOG-CUR-BOG</t>
  </si>
  <si>
    <t>BOG-HAV-BOG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</si>
  <si>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</si>
  <si>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</si>
  <si>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</si>
  <si>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PAIS</t>
  </si>
  <si>
    <t>Enero - Marzo 2009</t>
  </si>
  <si>
    <t>Enero - Marzo 2008</t>
  </si>
  <si>
    <t>NORTEAMÉRICA</t>
  </si>
  <si>
    <t>ESTADOS UNIDOS</t>
  </si>
  <si>
    <t>CANADA</t>
  </si>
  <si>
    <t>PUERTO RICO</t>
  </si>
  <si>
    <t>VENEZUELA</t>
  </si>
  <si>
    <t>PERU</t>
  </si>
  <si>
    <t>ECUADOR</t>
  </si>
  <si>
    <t>BRASIL</t>
  </si>
  <si>
    <t>ARGENTINA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</si>
  <si>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</si>
  <si>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</si>
  <si>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</si>
  <si>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</si>
  <si>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</si>
  <si>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</si>
  <si>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</si>
  <si>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</si>
  <si>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</si>
  <si>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</si>
  <si>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</si>
  <si>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</si>
  <si>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</si>
  <si>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</si>
  <si>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</si>
  <si>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</si>
  <si>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NORTE AMERICA</t>
  </si>
  <si>
    <t>Información provisional . Fuente empresas aéreas. *: Variación superior a 500%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</si>
  <si>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</si>
  <si>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</si>
  <si>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</si>
  <si>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</si>
  <si>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</si>
  <si>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</si>
  <si>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</si>
  <si>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</si>
  <si>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HAITI</t>
  </si>
  <si>
    <t>Información Provisional. *: Variación superior a 500%. Fuente: Empresas Aéreas. Carga en toneladas.</t>
  </si>
  <si>
    <t>Cuadro 1.9C Carga internacional por continente y empresa</t>
  </si>
  <si>
    <t>Información provisional . Fuente empresas aéreas. *: Variación superior a 500%. Carga en toneladas.</t>
  </si>
  <si>
    <t>Cuadro 1.10 Pasajeros Nacionales por Aeropuerto</t>
  </si>
  <si>
    <t>AEROPUERTO</t>
  </si>
  <si>
    <t>BOGOTA</t>
  </si>
  <si>
    <t>CALI</t>
  </si>
  <si>
    <t>RIONEGRO - ANTIOQUIA</t>
  </si>
  <si>
    <t>MEDELLIN</t>
  </si>
  <si>
    <t>CARTAGENA</t>
  </si>
  <si>
    <t>BARRANQUILLA</t>
  </si>
  <si>
    <t>BUCARAMANGA</t>
  </si>
  <si>
    <t>SAN ANDRES - ISLA</t>
  </si>
  <si>
    <t>PEREIRA</t>
  </si>
  <si>
    <t>CUCUTA</t>
  </si>
  <si>
    <t>SANTA MARTA</t>
  </si>
  <si>
    <t>MONTERIA</t>
  </si>
  <si>
    <t>ARMENIA</t>
  </si>
  <si>
    <t>NEIVA</t>
  </si>
  <si>
    <t>MANIZALES</t>
  </si>
  <si>
    <t>QUIBDO</t>
  </si>
  <si>
    <t>PASTO</t>
  </si>
  <si>
    <t>EL YOPAL</t>
  </si>
  <si>
    <t>VALLEDUPAR</t>
  </si>
  <si>
    <t>IBAGUE</t>
  </si>
  <si>
    <t>CAREPA</t>
  </si>
  <si>
    <t>BARRANCABERMEJA</t>
  </si>
  <si>
    <t>POPAYAN</t>
  </si>
  <si>
    <t>ARAUCA - MUNICIPIO</t>
  </si>
  <si>
    <t>LETICIA</t>
  </si>
  <si>
    <t>VILLAVICENCIO</t>
  </si>
  <si>
    <t>RIOHACHA</t>
  </si>
  <si>
    <t>PUERTO ASIS</t>
  </si>
  <si>
    <t>COROZAL</t>
  </si>
  <si>
    <t>FLORENCIA</t>
  </si>
  <si>
    <t>TUMACO</t>
  </si>
  <si>
    <t>CAUCASIA</t>
  </si>
  <si>
    <t>PUERTO CARRENO</t>
  </si>
  <si>
    <t>PROVIDENCIA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</si>
  <si>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</si>
  <si>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</si>
  <si>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</si>
  <si>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SAN JOSE DEL GUAVIARE</t>
  </si>
  <si>
    <t>MITU</t>
  </si>
  <si>
    <t>LA MACARENA</t>
  </si>
  <si>
    <t>MELGAR</t>
  </si>
  <si>
    <t>LA URIBE</t>
  </si>
  <si>
    <t>SAN VICENTE DEL CAGUAN</t>
  </si>
  <si>
    <t>MIRAFLORES - GUAVIARE</t>
  </si>
  <si>
    <t>BAHIA SOLANO</t>
  </si>
  <si>
    <t>CARURU</t>
  </si>
  <si>
    <t>SOLANO</t>
  </si>
  <si>
    <t>TAME</t>
  </si>
  <si>
    <t>CALOTO</t>
  </si>
  <si>
    <t>GUAINIA (BARRANCO MINAS)</t>
  </si>
  <si>
    <t>TARAIRA</t>
  </si>
  <si>
    <t>LA PEDRERA</t>
  </si>
  <si>
    <t>Información provisional. Fuente: Empresas Aéreas Archivo Origen-Destino. Carga en toneladas. *: Variación superior a 500%.</t>
  </si>
  <si>
    <t>Nota: No incluye la carga en tránsito.</t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</si>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</sst>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8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8"/>
      <name val="MS Sans Serif"/>
      <family val="2"/>
    </font>
    <font>
      <b/>
      <sz val="13"/>
      <name val="Century Gothic"/>
      <family val="2"/>
    </font>
    <font>
      <b/>
      <sz val="9"/>
      <color indexed="12"/>
      <name val="Century Gothic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/>
      <right style="thin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004">
    <xf numFmtId="0" fontId="0" fillId="0" borderId="0" xfId="0" applyAlignment="1">
      <alignment/>
    </xf>
    <xf numFmtId="37" fontId="21" fillId="0" borderId="0" xfId="53" applyFont="1">
      <alignment/>
      <protection/>
    </xf>
    <xf numFmtId="37" fontId="23" fillId="7" borderId="10" xfId="53" applyFont="1" applyFill="1" applyBorder="1" applyAlignment="1">
      <alignment vertical="center"/>
      <protection/>
    </xf>
    <xf numFmtId="37" fontId="23" fillId="7" borderId="11" xfId="53" applyFont="1" applyFill="1" applyBorder="1" applyAlignment="1">
      <alignment vertical="center"/>
      <protection/>
    </xf>
    <xf numFmtId="37" fontId="21" fillId="7" borderId="11" xfId="53" applyFont="1" applyFill="1" applyBorder="1">
      <alignment/>
      <protection/>
    </xf>
    <xf numFmtId="37" fontId="21" fillId="7" borderId="12" xfId="53" applyFont="1" applyFill="1" applyBorder="1">
      <alignment/>
      <protection/>
    </xf>
    <xf numFmtId="37" fontId="24" fillId="7" borderId="13" xfId="53" applyFont="1" applyFill="1" applyBorder="1">
      <alignment/>
      <protection/>
    </xf>
    <xf numFmtId="37" fontId="24" fillId="7" borderId="14" xfId="53" applyFont="1" applyFill="1" applyBorder="1">
      <alignment/>
      <protection/>
    </xf>
    <xf numFmtId="37" fontId="24" fillId="7" borderId="15" xfId="53" applyFont="1" applyFill="1" applyBorder="1">
      <alignment/>
      <protection/>
    </xf>
    <xf numFmtId="37" fontId="24" fillId="7" borderId="16" xfId="53" applyFont="1" applyFill="1" applyBorder="1">
      <alignment/>
      <protection/>
    </xf>
    <xf numFmtId="37" fontId="21" fillId="7" borderId="0" xfId="53" applyFont="1" applyFill="1" applyBorder="1">
      <alignment/>
      <protection/>
    </xf>
    <xf numFmtId="37" fontId="21" fillId="7" borderId="16" xfId="53" applyFont="1" applyFill="1" applyBorder="1">
      <alignment/>
      <protection/>
    </xf>
    <xf numFmtId="37" fontId="25" fillId="7" borderId="17" xfId="53" applyFont="1" applyFill="1" applyBorder="1" applyAlignment="1" applyProtection="1">
      <alignment horizontal="centerContinuous"/>
      <protection/>
    </xf>
    <xf numFmtId="37" fontId="25" fillId="7" borderId="17" xfId="53" applyFont="1" applyFill="1" applyBorder="1" applyAlignment="1">
      <alignment horizontal="centerContinuous"/>
      <protection/>
    </xf>
    <xf numFmtId="37" fontId="25" fillId="7" borderId="18" xfId="53" applyFont="1" applyFill="1" applyBorder="1" applyAlignment="1">
      <alignment horizontal="centerContinuous"/>
      <protection/>
    </xf>
    <xf numFmtId="37" fontId="25" fillId="7" borderId="19" xfId="53" applyFont="1" applyFill="1" applyBorder="1" applyAlignment="1" applyProtection="1">
      <alignment horizontal="fill"/>
      <protection/>
    </xf>
    <xf numFmtId="37" fontId="25" fillId="7" borderId="20" xfId="53" applyFont="1" applyFill="1" applyBorder="1" applyAlignment="1" applyProtection="1">
      <alignment horizontal="fill"/>
      <protection/>
    </xf>
    <xf numFmtId="37" fontId="25" fillId="7" borderId="21" xfId="53" applyFont="1" applyFill="1" applyBorder="1" applyAlignment="1" applyProtection="1">
      <alignment horizontal="fill"/>
      <protection/>
    </xf>
    <xf numFmtId="37" fontId="25" fillId="7" borderId="22" xfId="53" applyFont="1" applyFill="1" applyBorder="1" applyAlignment="1" applyProtection="1">
      <alignment horizontal="fill"/>
      <protection/>
    </xf>
    <xf numFmtId="37" fontId="24" fillId="7" borderId="10" xfId="53" applyFont="1" applyFill="1" applyBorder="1" applyAlignment="1" applyProtection="1">
      <alignment horizontal="centerContinuous"/>
      <protection/>
    </xf>
    <xf numFmtId="37" fontId="24" fillId="7" borderId="12" xfId="53" applyFont="1" applyFill="1" applyBorder="1" applyAlignment="1">
      <alignment horizontal="centerContinuous"/>
      <protection/>
    </xf>
    <xf numFmtId="37" fontId="25" fillId="7" borderId="23" xfId="53" applyFont="1" applyFill="1" applyBorder="1" applyAlignment="1" applyProtection="1">
      <alignment horizontal="center"/>
      <protection/>
    </xf>
    <xf numFmtId="37" fontId="25" fillId="7" borderId="24" xfId="53" applyFont="1" applyFill="1" applyBorder="1" applyAlignment="1" applyProtection="1">
      <alignment horizontal="center"/>
      <protection/>
    </xf>
    <xf numFmtId="37" fontId="25" fillId="7" borderId="25" xfId="53" applyFont="1" applyFill="1" applyBorder="1" applyAlignment="1" applyProtection="1">
      <alignment horizontal="center"/>
      <protection/>
    </xf>
    <xf numFmtId="37" fontId="25" fillId="7" borderId="26" xfId="53" applyFont="1" applyFill="1" applyBorder="1" applyAlignment="1" applyProtection="1">
      <alignment horizontal="center"/>
      <protection/>
    </xf>
    <xf numFmtId="37" fontId="28" fillId="0" borderId="16" xfId="53" applyFont="1" applyFill="1" applyBorder="1" applyAlignment="1" applyProtection="1">
      <alignment horizontal="left"/>
      <protection/>
    </xf>
    <xf numFmtId="3" fontId="21" fillId="0" borderId="27" xfId="53" applyNumberFormat="1" applyFont="1" applyFill="1" applyBorder="1" applyAlignment="1">
      <alignment horizontal="right"/>
      <protection/>
    </xf>
    <xf numFmtId="3" fontId="21" fillId="0" borderId="28" xfId="53" applyNumberFormat="1" applyFont="1" applyFill="1" applyBorder="1">
      <alignment/>
      <protection/>
    </xf>
    <xf numFmtId="3" fontId="21" fillId="0" borderId="29" xfId="53" applyNumberFormat="1" applyFont="1" applyFill="1" applyBorder="1">
      <alignment/>
      <protection/>
    </xf>
    <xf numFmtId="3" fontId="21" fillId="0" borderId="30" xfId="53" applyNumberFormat="1" applyFont="1" applyFill="1" applyBorder="1">
      <alignment/>
      <protection/>
    </xf>
    <xf numFmtId="3" fontId="21" fillId="0" borderId="31" xfId="53" applyNumberFormat="1" applyFont="1" applyFill="1" applyBorder="1" applyAlignment="1">
      <alignment horizontal="right"/>
      <protection/>
    </xf>
    <xf numFmtId="3" fontId="21" fillId="0" borderId="32" xfId="53" applyNumberFormat="1" applyFont="1" applyFill="1" applyBorder="1" applyAlignment="1">
      <alignment horizontal="right"/>
      <protection/>
    </xf>
    <xf numFmtId="37" fontId="21" fillId="0" borderId="33" xfId="53" applyFont="1" applyFill="1" applyBorder="1" applyProtection="1">
      <alignment/>
      <protection/>
    </xf>
    <xf numFmtId="37" fontId="21" fillId="0" borderId="28" xfId="53" applyFont="1" applyFill="1" applyBorder="1" applyAlignment="1" applyProtection="1">
      <alignment horizontal="right"/>
      <protection/>
    </xf>
    <xf numFmtId="37" fontId="21" fillId="0" borderId="32" xfId="53" applyFont="1" applyFill="1" applyBorder="1" applyAlignment="1" applyProtection="1">
      <alignment horizontal="right"/>
      <protection/>
    </xf>
    <xf numFmtId="37" fontId="21" fillId="0" borderId="32" xfId="53" applyFont="1" applyFill="1" applyBorder="1" applyProtection="1">
      <alignment/>
      <protection/>
    </xf>
    <xf numFmtId="37" fontId="21" fillId="0" borderId="0" xfId="53" applyFont="1" applyFill="1" applyBorder="1" applyProtection="1">
      <alignment/>
      <protection/>
    </xf>
    <xf numFmtId="37" fontId="21" fillId="0" borderId="30" xfId="53" applyFont="1" applyBorder="1">
      <alignment/>
      <protection/>
    </xf>
    <xf numFmtId="37" fontId="21" fillId="0" borderId="0" xfId="53" applyFont="1" applyBorder="1">
      <alignment/>
      <protection/>
    </xf>
    <xf numFmtId="37" fontId="21" fillId="0" borderId="34" xfId="53" applyFont="1" applyBorder="1">
      <alignment/>
      <protection/>
    </xf>
    <xf numFmtId="37" fontId="21" fillId="0" borderId="0" xfId="53" applyFont="1">
      <alignment/>
      <protection/>
    </xf>
    <xf numFmtId="37" fontId="28" fillId="0" borderId="16" xfId="53" applyFont="1" applyFill="1" applyBorder="1" applyAlignment="1" applyProtection="1">
      <alignment horizontal="left"/>
      <protection/>
    </xf>
    <xf numFmtId="3" fontId="21" fillId="0" borderId="27" xfId="53" applyNumberFormat="1" applyFont="1" applyFill="1" applyBorder="1" applyAlignment="1">
      <alignment horizontal="right"/>
      <protection/>
    </xf>
    <xf numFmtId="3" fontId="21" fillId="0" borderId="28" xfId="53" applyNumberFormat="1" applyFont="1" applyFill="1" applyBorder="1">
      <alignment/>
      <protection/>
    </xf>
    <xf numFmtId="3" fontId="21" fillId="0" borderId="29" xfId="53" applyNumberFormat="1" applyFont="1" applyFill="1" applyBorder="1">
      <alignment/>
      <protection/>
    </xf>
    <xf numFmtId="3" fontId="21" fillId="0" borderId="30" xfId="53" applyNumberFormat="1" applyFont="1" applyFill="1" applyBorder="1">
      <alignment/>
      <protection/>
    </xf>
    <xf numFmtId="3" fontId="21" fillId="0" borderId="31" xfId="53" applyNumberFormat="1" applyFont="1" applyFill="1" applyBorder="1" applyAlignment="1">
      <alignment horizontal="right"/>
      <protection/>
    </xf>
    <xf numFmtId="3" fontId="21" fillId="0" borderId="32" xfId="53" applyNumberFormat="1" applyFont="1" applyFill="1" applyBorder="1" applyAlignment="1">
      <alignment horizontal="right"/>
      <protection/>
    </xf>
    <xf numFmtId="37" fontId="21" fillId="0" borderId="33" xfId="53" applyFont="1" applyFill="1" applyBorder="1" applyProtection="1">
      <alignment/>
      <protection/>
    </xf>
    <xf numFmtId="37" fontId="21" fillId="0" borderId="28" xfId="53" applyFont="1" applyFill="1" applyBorder="1" applyAlignment="1" applyProtection="1">
      <alignment horizontal="right"/>
      <protection/>
    </xf>
    <xf numFmtId="37" fontId="21" fillId="0" borderId="32" xfId="53" applyFont="1" applyFill="1" applyBorder="1" applyAlignment="1" applyProtection="1">
      <alignment horizontal="right"/>
      <protection/>
    </xf>
    <xf numFmtId="37" fontId="21" fillId="0" borderId="32" xfId="53" applyFont="1" applyFill="1" applyBorder="1" applyProtection="1">
      <alignment/>
      <protection/>
    </xf>
    <xf numFmtId="37" fontId="21" fillId="0" borderId="0" xfId="53" applyFont="1" applyFill="1" applyBorder="1" applyAlignment="1" applyProtection="1">
      <alignment horizontal="right"/>
      <protection/>
    </xf>
    <xf numFmtId="37" fontId="21" fillId="0" borderId="30" xfId="53" applyFont="1" applyBorder="1">
      <alignment/>
      <protection/>
    </xf>
    <xf numFmtId="37" fontId="21" fillId="0" borderId="0" xfId="53" applyFont="1" applyBorder="1">
      <alignment/>
      <protection/>
    </xf>
    <xf numFmtId="37" fontId="21" fillId="0" borderId="34" xfId="53" applyFont="1" applyBorder="1">
      <alignment/>
      <protection/>
    </xf>
    <xf numFmtId="37" fontId="28" fillId="0" borderId="0" xfId="53" applyFont="1">
      <alignment/>
      <protection/>
    </xf>
    <xf numFmtId="37" fontId="30" fillId="0" borderId="16" xfId="53" applyFont="1" applyFill="1" applyBorder="1" applyAlignment="1" applyProtection="1">
      <alignment horizontal="left"/>
      <protection/>
    </xf>
    <xf numFmtId="3" fontId="31" fillId="0" borderId="27" xfId="53" applyNumberFormat="1" applyFont="1" applyFill="1" applyBorder="1" applyAlignment="1">
      <alignment horizontal="right"/>
      <protection/>
    </xf>
    <xf numFmtId="3" fontId="31" fillId="0" borderId="28" xfId="53" applyNumberFormat="1" applyFont="1" applyFill="1" applyBorder="1">
      <alignment/>
      <protection/>
    </xf>
    <xf numFmtId="3" fontId="31" fillId="0" borderId="29" xfId="53" applyNumberFormat="1" applyFont="1" applyFill="1" applyBorder="1">
      <alignment/>
      <protection/>
    </xf>
    <xf numFmtId="3" fontId="31" fillId="0" borderId="30" xfId="53" applyNumberFormat="1" applyFont="1" applyFill="1" applyBorder="1">
      <alignment/>
      <protection/>
    </xf>
    <xf numFmtId="3" fontId="31" fillId="0" borderId="31" xfId="53" applyNumberFormat="1" applyFont="1" applyFill="1" applyBorder="1" applyAlignment="1">
      <alignment horizontal="right"/>
      <protection/>
    </xf>
    <xf numFmtId="3" fontId="31" fillId="0" borderId="32" xfId="53" applyNumberFormat="1" applyFont="1" applyFill="1" applyBorder="1" applyAlignment="1">
      <alignment horizontal="right"/>
      <protection/>
    </xf>
    <xf numFmtId="37" fontId="31" fillId="0" borderId="33" xfId="53" applyFont="1" applyFill="1" applyBorder="1" applyProtection="1">
      <alignment/>
      <protection/>
    </xf>
    <xf numFmtId="37" fontId="31" fillId="0" borderId="28" xfId="53" applyFont="1" applyFill="1" applyBorder="1" applyProtection="1">
      <alignment/>
      <protection/>
    </xf>
    <xf numFmtId="37" fontId="31" fillId="0" borderId="32" xfId="53" applyFont="1" applyFill="1" applyBorder="1" applyAlignment="1" applyProtection="1">
      <alignment horizontal="right"/>
      <protection/>
    </xf>
    <xf numFmtId="37" fontId="31" fillId="0" borderId="32" xfId="53" applyFont="1" applyFill="1" applyBorder="1" applyProtection="1">
      <alignment/>
      <protection/>
    </xf>
    <xf numFmtId="37" fontId="31" fillId="0" borderId="0" xfId="53" applyFont="1" applyFill="1" applyBorder="1" applyAlignment="1" applyProtection="1">
      <alignment horizontal="right"/>
      <protection/>
    </xf>
    <xf numFmtId="37" fontId="31" fillId="0" borderId="30" xfId="53" applyFont="1" applyBorder="1">
      <alignment/>
      <protection/>
    </xf>
    <xf numFmtId="37" fontId="31" fillId="0" borderId="0" xfId="53" applyFont="1" applyBorder="1">
      <alignment/>
      <protection/>
    </xf>
    <xf numFmtId="37" fontId="31" fillId="0" borderId="34" xfId="53" applyFont="1" applyBorder="1">
      <alignment/>
      <protection/>
    </xf>
    <xf numFmtId="37" fontId="31" fillId="0" borderId="0" xfId="53" applyFont="1">
      <alignment/>
      <protection/>
    </xf>
    <xf numFmtId="37" fontId="27" fillId="0" borderId="0" xfId="53" applyFont="1">
      <alignment/>
      <protection/>
    </xf>
    <xf numFmtId="37" fontId="27" fillId="0" borderId="35" xfId="53" applyFont="1" applyFill="1" applyBorder="1" applyAlignment="1">
      <alignment vertical="center"/>
      <protection/>
    </xf>
    <xf numFmtId="37" fontId="28" fillId="0" borderId="36" xfId="53" applyFont="1" applyFill="1" applyBorder="1" applyAlignment="1" applyProtection="1">
      <alignment horizontal="left"/>
      <protection/>
    </xf>
    <xf numFmtId="3" fontId="21" fillId="0" borderId="37" xfId="53" applyNumberFormat="1" applyFont="1" applyFill="1" applyBorder="1" applyAlignment="1">
      <alignment horizontal="right"/>
      <protection/>
    </xf>
    <xf numFmtId="3" fontId="21" fillId="0" borderId="38" xfId="53" applyNumberFormat="1" applyFont="1" applyFill="1" applyBorder="1">
      <alignment/>
      <protection/>
    </xf>
    <xf numFmtId="3" fontId="21" fillId="0" borderId="39" xfId="53" applyNumberFormat="1" applyFont="1" applyFill="1" applyBorder="1">
      <alignment/>
      <protection/>
    </xf>
    <xf numFmtId="3" fontId="21" fillId="0" borderId="40" xfId="53" applyNumberFormat="1" applyFont="1" applyFill="1" applyBorder="1">
      <alignment/>
      <protection/>
    </xf>
    <xf numFmtId="37" fontId="21" fillId="0" borderId="41" xfId="53" applyFont="1" applyFill="1" applyBorder="1" applyAlignment="1" applyProtection="1">
      <alignment horizontal="right"/>
      <protection/>
    </xf>
    <xf numFmtId="37" fontId="21" fillId="0" borderId="42" xfId="53" applyFont="1" applyFill="1" applyBorder="1" applyAlignment="1" applyProtection="1">
      <alignment horizontal="right"/>
      <protection/>
    </xf>
    <xf numFmtId="37" fontId="21" fillId="0" borderId="43" xfId="53" applyFont="1" applyFill="1" applyBorder="1" applyProtection="1">
      <alignment/>
      <protection/>
    </xf>
    <xf numFmtId="37" fontId="21" fillId="0" borderId="38" xfId="53" applyFont="1" applyFill="1" applyBorder="1" applyAlignment="1" applyProtection="1">
      <alignment horizontal="right"/>
      <protection/>
    </xf>
    <xf numFmtId="37" fontId="21" fillId="0" borderId="42" xfId="53" applyFont="1" applyFill="1" applyBorder="1" applyProtection="1">
      <alignment/>
      <protection/>
    </xf>
    <xf numFmtId="37" fontId="21" fillId="0" borderId="44" xfId="53" applyFont="1" applyFill="1" applyBorder="1" applyAlignment="1" applyProtection="1">
      <alignment horizontal="right"/>
      <protection/>
    </xf>
    <xf numFmtId="37" fontId="21" fillId="0" borderId="40" xfId="53" applyFont="1" applyBorder="1">
      <alignment/>
      <protection/>
    </xf>
    <xf numFmtId="37" fontId="21" fillId="0" borderId="43" xfId="53" applyFont="1" applyBorder="1">
      <alignment/>
      <protection/>
    </xf>
    <xf numFmtId="37" fontId="21" fillId="0" borderId="45" xfId="53" applyFont="1" applyBorder="1">
      <alignment/>
      <protection/>
    </xf>
    <xf numFmtId="37" fontId="26" fillId="0" borderId="15" xfId="53" applyFont="1" applyFill="1" applyBorder="1" applyAlignment="1" applyProtection="1">
      <alignment horizontal="center" vertical="center"/>
      <protection/>
    </xf>
    <xf numFmtId="3" fontId="21" fillId="0" borderId="15" xfId="53" applyNumberFormat="1" applyFont="1" applyFill="1" applyBorder="1">
      <alignment/>
      <protection/>
    </xf>
    <xf numFmtId="37" fontId="21" fillId="0" borderId="0" xfId="53" applyFont="1" applyFill="1" applyBorder="1" applyAlignment="1" applyProtection="1">
      <alignment horizontal="right"/>
      <protection/>
    </xf>
    <xf numFmtId="37" fontId="21" fillId="0" borderId="33" xfId="53" applyFont="1" applyBorder="1">
      <alignment/>
      <protection/>
    </xf>
    <xf numFmtId="37" fontId="25" fillId="0" borderId="15" xfId="53" applyFont="1" applyFill="1" applyBorder="1" applyAlignment="1" applyProtection="1">
      <alignment horizontal="center" vertical="center"/>
      <protection/>
    </xf>
    <xf numFmtId="37" fontId="32" fillId="0" borderId="46" xfId="53" applyFont="1" applyFill="1" applyBorder="1" applyAlignment="1" applyProtection="1">
      <alignment horizontal="center" vertical="center"/>
      <protection/>
    </xf>
    <xf numFmtId="37" fontId="30" fillId="0" borderId="47" xfId="53" applyFont="1" applyFill="1" applyBorder="1" applyAlignment="1" applyProtection="1">
      <alignment horizontal="left"/>
      <protection/>
    </xf>
    <xf numFmtId="3" fontId="31" fillId="0" borderId="48" xfId="53" applyNumberFormat="1" applyFont="1" applyFill="1" applyBorder="1" applyAlignment="1">
      <alignment horizontal="right"/>
      <protection/>
    </xf>
    <xf numFmtId="3" fontId="31" fillId="0" borderId="49" xfId="53" applyNumberFormat="1" applyFont="1" applyFill="1" applyBorder="1">
      <alignment/>
      <protection/>
    </xf>
    <xf numFmtId="3" fontId="31" fillId="0" borderId="50" xfId="53" applyNumberFormat="1" applyFont="1" applyFill="1" applyBorder="1">
      <alignment/>
      <protection/>
    </xf>
    <xf numFmtId="3" fontId="31" fillId="0" borderId="51" xfId="53" applyNumberFormat="1" applyFont="1" applyFill="1" applyBorder="1">
      <alignment/>
      <protection/>
    </xf>
    <xf numFmtId="3" fontId="31" fillId="0" borderId="46" xfId="53" applyNumberFormat="1" applyFont="1" applyFill="1" applyBorder="1">
      <alignment/>
      <protection/>
    </xf>
    <xf numFmtId="3" fontId="31" fillId="0" borderId="52" xfId="53" applyNumberFormat="1" applyFont="1" applyFill="1" applyBorder="1" applyAlignment="1">
      <alignment horizontal="right"/>
      <protection/>
    </xf>
    <xf numFmtId="37" fontId="31" fillId="0" borderId="53" xfId="53" applyFont="1" applyFill="1" applyBorder="1" applyProtection="1">
      <alignment/>
      <protection/>
    </xf>
    <xf numFmtId="37" fontId="31" fillId="0" borderId="49" xfId="53" applyFont="1" applyFill="1" applyBorder="1" applyAlignment="1" applyProtection="1">
      <alignment horizontal="right"/>
      <protection/>
    </xf>
    <xf numFmtId="37" fontId="31" fillId="0" borderId="52" xfId="53" applyFont="1" applyFill="1" applyBorder="1" applyAlignment="1" applyProtection="1">
      <alignment horizontal="right"/>
      <protection/>
    </xf>
    <xf numFmtId="37" fontId="31" fillId="0" borderId="52" xfId="53" applyFont="1" applyFill="1" applyBorder="1" applyProtection="1">
      <alignment/>
      <protection/>
    </xf>
    <xf numFmtId="37" fontId="31" fillId="0" borderId="54" xfId="53" applyFont="1" applyFill="1" applyBorder="1" applyAlignment="1" applyProtection="1">
      <alignment horizontal="right"/>
      <protection/>
    </xf>
    <xf numFmtId="37" fontId="31" fillId="0" borderId="51" xfId="53" applyFont="1" applyBorder="1">
      <alignment/>
      <protection/>
    </xf>
    <xf numFmtId="37" fontId="31" fillId="0" borderId="53" xfId="53" applyFont="1" applyBorder="1">
      <alignment/>
      <protection/>
    </xf>
    <xf numFmtId="37" fontId="31" fillId="0" borderId="55" xfId="53" applyFont="1" applyBorder="1">
      <alignment/>
      <protection/>
    </xf>
    <xf numFmtId="37" fontId="31" fillId="0" borderId="0" xfId="53" applyFont="1">
      <alignment/>
      <protection/>
    </xf>
    <xf numFmtId="37" fontId="33" fillId="0" borderId="35" xfId="53" applyFont="1" applyFill="1" applyBorder="1" applyAlignment="1" applyProtection="1">
      <alignment horizontal="left"/>
      <protection/>
    </xf>
    <xf numFmtId="37" fontId="21" fillId="0" borderId="37" xfId="53" applyFont="1" applyFill="1" applyBorder="1" applyAlignment="1" applyProtection="1">
      <alignment horizontal="right"/>
      <protection/>
    </xf>
    <xf numFmtId="37" fontId="21" fillId="0" borderId="39" xfId="53" applyFont="1" applyFill="1" applyBorder="1" applyAlignment="1" applyProtection="1">
      <alignment horizontal="right"/>
      <protection/>
    </xf>
    <xf numFmtId="37" fontId="21" fillId="0" borderId="40" xfId="53" applyFont="1" applyFill="1" applyBorder="1" applyAlignment="1" applyProtection="1">
      <alignment horizontal="right"/>
      <protection/>
    </xf>
    <xf numFmtId="37" fontId="21" fillId="0" borderId="35" xfId="53" applyFont="1" applyFill="1" applyBorder="1" applyAlignment="1" applyProtection="1">
      <alignment horizontal="right"/>
      <protection/>
    </xf>
    <xf numFmtId="37" fontId="21" fillId="0" borderId="44" xfId="53" applyFont="1" applyBorder="1" applyAlignment="1" applyProtection="1">
      <alignment horizontal="right"/>
      <protection/>
    </xf>
    <xf numFmtId="37" fontId="34" fillId="0" borderId="15" xfId="53" applyFont="1" applyFill="1" applyBorder="1" applyAlignment="1" applyProtection="1">
      <alignment horizontal="left"/>
      <protection/>
    </xf>
    <xf numFmtId="3" fontId="21" fillId="0" borderId="56" xfId="53" applyNumberFormat="1" applyFont="1" applyFill="1" applyBorder="1" applyAlignment="1">
      <alignment horizontal="right"/>
      <protection/>
    </xf>
    <xf numFmtId="3" fontId="21" fillId="0" borderId="28" xfId="53" applyNumberFormat="1" applyFont="1" applyFill="1" applyBorder="1" applyAlignment="1">
      <alignment horizontal="right"/>
      <protection/>
    </xf>
    <xf numFmtId="37" fontId="21" fillId="0" borderId="0" xfId="53" applyFont="1" applyBorder="1" applyAlignment="1" applyProtection="1">
      <alignment horizontal="right"/>
      <protection/>
    </xf>
    <xf numFmtId="37" fontId="21" fillId="0" borderId="33" xfId="53" applyFont="1" applyBorder="1">
      <alignment/>
      <protection/>
    </xf>
    <xf numFmtId="37" fontId="35" fillId="0" borderId="35" xfId="53" applyFont="1" applyFill="1" applyBorder="1" applyAlignment="1" applyProtection="1">
      <alignment horizontal="left"/>
      <protection/>
    </xf>
    <xf numFmtId="37" fontId="21" fillId="0" borderId="44" xfId="53" applyFont="1" applyBorder="1">
      <alignment/>
      <protection/>
    </xf>
    <xf numFmtId="37" fontId="21" fillId="0" borderId="16" xfId="53" applyFont="1" applyFill="1" applyBorder="1">
      <alignment/>
      <protection/>
    </xf>
    <xf numFmtId="37" fontId="34" fillId="0" borderId="46" xfId="53" applyFont="1" applyFill="1" applyBorder="1" applyAlignment="1" applyProtection="1">
      <alignment horizontal="left"/>
      <protection/>
    </xf>
    <xf numFmtId="37" fontId="21" fillId="0" borderId="47" xfId="53" applyFont="1" applyFill="1" applyBorder="1">
      <alignment/>
      <protection/>
    </xf>
    <xf numFmtId="37" fontId="35" fillId="0" borderId="15" xfId="53" applyFont="1" applyFill="1" applyBorder="1" applyAlignment="1" applyProtection="1">
      <alignment horizontal="left"/>
      <protection/>
    </xf>
    <xf numFmtId="37" fontId="34" fillId="0" borderId="10" xfId="53" applyFont="1" applyFill="1" applyBorder="1" applyAlignment="1" applyProtection="1">
      <alignment horizontal="left"/>
      <protection/>
    </xf>
    <xf numFmtId="37" fontId="28" fillId="0" borderId="12" xfId="53" applyFont="1" applyFill="1" applyBorder="1" applyAlignment="1" applyProtection="1">
      <alignment horizontal="left"/>
      <protection/>
    </xf>
    <xf numFmtId="0" fontId="36" fillId="0" borderId="0" xfId="54" applyNumberFormat="1" applyFont="1" applyFill="1" applyBorder="1">
      <alignment/>
      <protection/>
    </xf>
    <xf numFmtId="37" fontId="28" fillId="0" borderId="0" xfId="53" applyFont="1" applyFill="1" applyBorder="1">
      <alignment/>
      <protection/>
    </xf>
    <xf numFmtId="39" fontId="28" fillId="0" borderId="0" xfId="53" applyNumberFormat="1" applyFont="1" applyFill="1" applyBorder="1" applyProtection="1">
      <alignment/>
      <protection/>
    </xf>
    <xf numFmtId="39" fontId="28" fillId="0" borderId="0" xfId="53" applyNumberFormat="1" applyFont="1" applyBorder="1" applyProtection="1">
      <alignment/>
      <protection/>
    </xf>
    <xf numFmtId="37" fontId="21" fillId="0" borderId="0" xfId="53" applyFont="1" applyFill="1">
      <alignment/>
      <protection/>
    </xf>
    <xf numFmtId="2" fontId="21" fillId="0" borderId="0" xfId="53" applyNumberFormat="1" applyFont="1" applyFill="1">
      <alignment/>
      <protection/>
    </xf>
    <xf numFmtId="4" fontId="21" fillId="0" borderId="0" xfId="53" applyNumberFormat="1" applyFont="1">
      <alignment/>
      <protection/>
    </xf>
    <xf numFmtId="0" fontId="21" fillId="0" borderId="0" xfId="59" applyFont="1">
      <alignment/>
      <protection/>
    </xf>
    <xf numFmtId="49" fontId="28" fillId="7" borderId="57" xfId="59" applyNumberFormat="1" applyFont="1" applyFill="1" applyBorder="1" applyAlignment="1">
      <alignment horizontal="center" vertical="center" wrapText="1"/>
      <protection/>
    </xf>
    <xf numFmtId="49" fontId="28" fillId="7" borderId="58" xfId="59" applyNumberFormat="1" applyFont="1" applyFill="1" applyBorder="1" applyAlignment="1">
      <alignment horizontal="center" vertical="center" wrapText="1"/>
      <protection/>
    </xf>
    <xf numFmtId="49" fontId="28" fillId="7" borderId="59" xfId="59" applyNumberFormat="1" applyFont="1" applyFill="1" applyBorder="1" applyAlignment="1">
      <alignment horizontal="center" vertical="center" wrapText="1"/>
      <protection/>
    </xf>
    <xf numFmtId="49" fontId="21" fillId="0" borderId="0" xfId="59" applyNumberFormat="1" applyFont="1" applyAlignment="1">
      <alignment horizontal="center" vertical="center" wrapText="1"/>
      <protection/>
    </xf>
    <xf numFmtId="0" fontId="30" fillId="0" borderId="60" xfId="59" applyNumberFormat="1" applyFont="1" applyBorder="1">
      <alignment/>
      <protection/>
    </xf>
    <xf numFmtId="3" fontId="30" fillId="0" borderId="61" xfId="59" applyNumberFormat="1" applyFont="1" applyBorder="1">
      <alignment/>
      <protection/>
    </xf>
    <xf numFmtId="10" fontId="30" fillId="0" borderId="62" xfId="59" applyNumberFormat="1" applyFont="1" applyBorder="1">
      <alignment/>
      <protection/>
    </xf>
    <xf numFmtId="2" fontId="30" fillId="0" borderId="63" xfId="59" applyNumberFormat="1" applyFont="1" applyBorder="1">
      <alignment/>
      <protection/>
    </xf>
    <xf numFmtId="2" fontId="30" fillId="0" borderId="62" xfId="59" applyNumberFormat="1" applyFont="1" applyBorder="1">
      <alignment/>
      <protection/>
    </xf>
    <xf numFmtId="0" fontId="30" fillId="0" borderId="0" xfId="59" applyFont="1">
      <alignment/>
      <protection/>
    </xf>
    <xf numFmtId="0" fontId="21" fillId="0" borderId="64" xfId="59" applyNumberFormat="1" applyFont="1" applyBorder="1" quotePrefix="1">
      <alignment/>
      <protection/>
    </xf>
    <xf numFmtId="3" fontId="21" fillId="0" borderId="65" xfId="59" applyNumberFormat="1" applyFont="1" applyBorder="1">
      <alignment/>
      <protection/>
    </xf>
    <xf numFmtId="10" fontId="21" fillId="0" borderId="66" xfId="59" applyNumberFormat="1" applyFont="1" applyBorder="1">
      <alignment/>
      <protection/>
    </xf>
    <xf numFmtId="2" fontId="21" fillId="0" borderId="67" xfId="59" applyNumberFormat="1" applyFont="1" applyBorder="1" applyAlignment="1">
      <alignment horizontal="right"/>
      <protection/>
    </xf>
    <xf numFmtId="2" fontId="21" fillId="0" borderId="67" xfId="59" applyNumberFormat="1" applyFont="1" applyBorder="1">
      <alignment/>
      <protection/>
    </xf>
    <xf numFmtId="0" fontId="21" fillId="0" borderId="68" xfId="59" applyNumberFormat="1" applyFont="1" applyBorder="1" quotePrefix="1">
      <alignment/>
      <protection/>
    </xf>
    <xf numFmtId="3" fontId="21" fillId="0" borderId="69" xfId="59" applyNumberFormat="1" applyFont="1" applyBorder="1">
      <alignment/>
      <protection/>
    </xf>
    <xf numFmtId="10" fontId="21" fillId="0" borderId="50" xfId="59" applyNumberFormat="1" applyFont="1" applyBorder="1">
      <alignment/>
      <protection/>
    </xf>
    <xf numFmtId="2" fontId="21" fillId="0" borderId="70" xfId="59" applyNumberFormat="1" applyFont="1" applyBorder="1">
      <alignment/>
      <protection/>
    </xf>
    <xf numFmtId="0" fontId="39" fillId="0" borderId="0" xfId="54" applyNumberFormat="1" applyFont="1" applyFill="1" applyBorder="1">
      <alignment/>
      <protection/>
    </xf>
    <xf numFmtId="0" fontId="21" fillId="0" borderId="0" xfId="60" applyFont="1">
      <alignment/>
      <protection/>
    </xf>
    <xf numFmtId="49" fontId="28" fillId="7" borderId="57" xfId="60" applyNumberFormat="1" applyFont="1" applyFill="1" applyBorder="1" applyAlignment="1">
      <alignment horizontal="center" vertical="center" wrapText="1"/>
      <protection/>
    </xf>
    <xf numFmtId="49" fontId="28" fillId="7" borderId="58" xfId="60" applyNumberFormat="1" applyFont="1" applyFill="1" applyBorder="1" applyAlignment="1">
      <alignment horizontal="center" vertical="center" wrapText="1"/>
      <protection/>
    </xf>
    <xf numFmtId="49" fontId="28" fillId="7" borderId="59" xfId="60" applyNumberFormat="1" applyFont="1" applyFill="1" applyBorder="1" applyAlignment="1">
      <alignment horizontal="center" vertical="center" wrapText="1"/>
      <protection/>
    </xf>
    <xf numFmtId="49" fontId="21" fillId="0" borderId="0" xfId="60" applyNumberFormat="1" applyFont="1" applyAlignment="1">
      <alignment horizontal="center" vertical="center" wrapText="1"/>
      <protection/>
    </xf>
    <xf numFmtId="0" fontId="30" fillId="0" borderId="0" xfId="60" applyFont="1">
      <alignment/>
      <protection/>
    </xf>
    <xf numFmtId="0" fontId="21" fillId="0" borderId="64" xfId="60" applyNumberFormat="1" applyFont="1" applyBorder="1" quotePrefix="1">
      <alignment/>
      <protection/>
    </xf>
    <xf numFmtId="3" fontId="21" fillId="0" borderId="65" xfId="60" applyNumberFormat="1" applyFont="1" applyBorder="1">
      <alignment/>
      <protection/>
    </xf>
    <xf numFmtId="10" fontId="21" fillId="0" borderId="66" xfId="60" applyNumberFormat="1" applyFont="1" applyBorder="1">
      <alignment/>
      <protection/>
    </xf>
    <xf numFmtId="2" fontId="21" fillId="0" borderId="67" xfId="60" applyNumberFormat="1" applyFont="1" applyBorder="1" applyAlignment="1">
      <alignment horizontal="right"/>
      <protection/>
    </xf>
    <xf numFmtId="2" fontId="21" fillId="0" borderId="67" xfId="60" applyNumberFormat="1" applyFont="1" applyBorder="1">
      <alignment/>
      <protection/>
    </xf>
    <xf numFmtId="0" fontId="21" fillId="0" borderId="68" xfId="60" applyNumberFormat="1" applyFont="1" applyBorder="1" quotePrefix="1">
      <alignment/>
      <protection/>
    </xf>
    <xf numFmtId="3" fontId="21" fillId="0" borderId="69" xfId="60" applyNumberFormat="1" applyFont="1" applyBorder="1">
      <alignment/>
      <protection/>
    </xf>
    <xf numFmtId="10" fontId="21" fillId="0" borderId="50" xfId="60" applyNumberFormat="1" applyFont="1" applyBorder="1">
      <alignment/>
      <protection/>
    </xf>
    <xf numFmtId="2" fontId="21" fillId="0" borderId="70" xfId="60" applyNumberFormat="1" applyFont="1" applyBorder="1" applyAlignment="1">
      <alignment horizontal="right"/>
      <protection/>
    </xf>
    <xf numFmtId="2" fontId="21" fillId="0" borderId="70" xfId="60" applyNumberFormat="1" applyFont="1" applyBorder="1">
      <alignment/>
      <protection/>
    </xf>
    <xf numFmtId="0" fontId="21" fillId="0" borderId="0" xfId="61" applyFont="1">
      <alignment/>
      <protection/>
    </xf>
    <xf numFmtId="1" fontId="21" fillId="0" borderId="0" xfId="61" applyNumberFormat="1" applyFont="1" applyAlignment="1">
      <alignment horizontal="center" vertical="center" wrapText="1"/>
      <protection/>
    </xf>
    <xf numFmtId="49" fontId="28" fillId="7" borderId="69" xfId="61" applyNumberFormat="1" applyFont="1" applyFill="1" applyBorder="1" applyAlignment="1">
      <alignment horizontal="center" vertical="center" wrapText="1"/>
      <protection/>
    </xf>
    <xf numFmtId="49" fontId="28" fillId="7" borderId="71" xfId="61" applyNumberFormat="1" applyFont="1" applyFill="1" applyBorder="1" applyAlignment="1">
      <alignment horizontal="center" vertical="center" wrapText="1"/>
      <protection/>
    </xf>
    <xf numFmtId="49" fontId="28" fillId="7" borderId="72" xfId="61" applyNumberFormat="1" applyFont="1" applyFill="1" applyBorder="1" applyAlignment="1">
      <alignment horizontal="center" vertical="center" wrapText="1"/>
      <protection/>
    </xf>
    <xf numFmtId="49" fontId="28" fillId="7" borderId="20" xfId="61" applyNumberFormat="1" applyFont="1" applyFill="1" applyBorder="1" applyAlignment="1">
      <alignment horizontal="center" vertical="center" wrapText="1"/>
      <protection/>
    </xf>
    <xf numFmtId="0" fontId="40" fillId="0" borderId="0" xfId="61" applyFont="1">
      <alignment/>
      <protection/>
    </xf>
    <xf numFmtId="0" fontId="21" fillId="0" borderId="73" xfId="61" applyFont="1" applyBorder="1">
      <alignment/>
      <protection/>
    </xf>
    <xf numFmtId="3" fontId="21" fillId="0" borderId="65" xfId="61" applyNumberFormat="1" applyFont="1" applyBorder="1">
      <alignment/>
      <protection/>
    </xf>
    <xf numFmtId="3" fontId="21" fillId="0" borderId="74" xfId="61" applyNumberFormat="1" applyFont="1" applyBorder="1">
      <alignment/>
      <protection/>
    </xf>
    <xf numFmtId="10" fontId="21" fillId="0" borderId="75" xfId="61" applyNumberFormat="1" applyFont="1" applyBorder="1">
      <alignment/>
      <protection/>
    </xf>
    <xf numFmtId="10" fontId="21" fillId="0" borderId="75" xfId="61" applyNumberFormat="1" applyFont="1" applyBorder="1" applyAlignment="1">
      <alignment horizontal="right"/>
      <protection/>
    </xf>
    <xf numFmtId="0" fontId="21" fillId="0" borderId="76" xfId="61" applyFont="1" applyBorder="1">
      <alignment/>
      <protection/>
    </xf>
    <xf numFmtId="0" fontId="21" fillId="0" borderId="77" xfId="61" applyFont="1" applyBorder="1">
      <alignment/>
      <protection/>
    </xf>
    <xf numFmtId="3" fontId="21" fillId="0" borderId="69" xfId="61" applyNumberFormat="1" applyFont="1" applyBorder="1">
      <alignment/>
      <protection/>
    </xf>
    <xf numFmtId="3" fontId="21" fillId="0" borderId="71" xfId="61" applyNumberFormat="1" applyFont="1" applyBorder="1">
      <alignment/>
      <protection/>
    </xf>
    <xf numFmtId="10" fontId="21" fillId="0" borderId="78" xfId="61" applyNumberFormat="1" applyFont="1" applyBorder="1">
      <alignment/>
      <protection/>
    </xf>
    <xf numFmtId="10" fontId="21" fillId="0" borderId="78" xfId="61" applyNumberFormat="1" applyFont="1" applyBorder="1" applyAlignment="1">
      <alignment horizontal="right"/>
      <protection/>
    </xf>
    <xf numFmtId="0" fontId="36" fillId="0" borderId="0" xfId="61" applyFont="1">
      <alignment/>
      <protection/>
    </xf>
    <xf numFmtId="3" fontId="21" fillId="0" borderId="0" xfId="61" applyNumberFormat="1" applyFont="1">
      <alignment/>
      <protection/>
    </xf>
    <xf numFmtId="10" fontId="21" fillId="0" borderId="67" xfId="61" applyNumberFormat="1" applyFont="1" applyBorder="1">
      <alignment/>
      <protection/>
    </xf>
    <xf numFmtId="10" fontId="21" fillId="0" borderId="70" xfId="61" applyNumberFormat="1" applyFont="1" applyBorder="1">
      <alignment/>
      <protection/>
    </xf>
    <xf numFmtId="0" fontId="21" fillId="0" borderId="0" xfId="62" applyFont="1">
      <alignment/>
      <protection/>
    </xf>
    <xf numFmtId="0" fontId="21" fillId="0" borderId="0" xfId="62" applyFont="1" applyAlignment="1">
      <alignment vertical="center"/>
      <protection/>
    </xf>
    <xf numFmtId="49" fontId="28" fillId="7" borderId="79" xfId="62" applyNumberFormat="1" applyFont="1" applyFill="1" applyBorder="1" applyAlignment="1">
      <alignment horizontal="center" vertical="center" wrapText="1"/>
      <protection/>
    </xf>
    <xf numFmtId="1" fontId="28" fillId="7" borderId="80" xfId="62" applyNumberFormat="1" applyFont="1" applyFill="1" applyBorder="1" applyAlignment="1">
      <alignment horizontal="center" vertical="center" wrapText="1"/>
      <protection/>
    </xf>
    <xf numFmtId="1" fontId="28" fillId="7" borderId="58" xfId="62" applyNumberFormat="1" applyFont="1" applyFill="1" applyBorder="1" applyAlignment="1">
      <alignment horizontal="center" vertical="center" wrapText="1"/>
      <protection/>
    </xf>
    <xf numFmtId="1" fontId="28" fillId="7" borderId="79" xfId="62" applyNumberFormat="1" applyFont="1" applyFill="1" applyBorder="1" applyAlignment="1">
      <alignment horizontal="center" vertical="center" wrapText="1"/>
      <protection/>
    </xf>
    <xf numFmtId="1" fontId="21" fillId="0" borderId="0" xfId="62" applyNumberFormat="1" applyFont="1" applyAlignment="1">
      <alignment horizontal="center" vertical="center" wrapText="1"/>
      <protection/>
    </xf>
    <xf numFmtId="0" fontId="30" fillId="0" borderId="81" xfId="62" applyNumberFormat="1" applyFont="1" applyBorder="1">
      <alignment/>
      <protection/>
    </xf>
    <xf numFmtId="3" fontId="30" fillId="0" borderId="61" xfId="62" applyNumberFormat="1" applyFont="1" applyBorder="1">
      <alignment/>
      <protection/>
    </xf>
    <xf numFmtId="10" fontId="30" fillId="0" borderId="63" xfId="62" applyNumberFormat="1" applyFont="1" applyBorder="1">
      <alignment/>
      <protection/>
    </xf>
    <xf numFmtId="3" fontId="30" fillId="0" borderId="82" xfId="62" applyNumberFormat="1" applyFont="1" applyBorder="1">
      <alignment/>
      <protection/>
    </xf>
    <xf numFmtId="0" fontId="30" fillId="0" borderId="0" xfId="62" applyFont="1">
      <alignment/>
      <protection/>
    </xf>
    <xf numFmtId="0" fontId="21" fillId="0" borderId="83" xfId="62" applyNumberFormat="1" applyFont="1" applyBorder="1">
      <alignment/>
      <protection/>
    </xf>
    <xf numFmtId="3" fontId="21" fillId="0" borderId="84" xfId="62" applyNumberFormat="1" applyFont="1" applyBorder="1">
      <alignment/>
      <protection/>
    </xf>
    <xf numFmtId="10" fontId="21" fillId="0" borderId="85" xfId="62" applyNumberFormat="1" applyFont="1" applyBorder="1">
      <alignment/>
      <protection/>
    </xf>
    <xf numFmtId="10" fontId="21" fillId="0" borderId="67" xfId="62" applyNumberFormat="1" applyFont="1" applyBorder="1">
      <alignment/>
      <protection/>
    </xf>
    <xf numFmtId="3" fontId="21" fillId="0" borderId="86" xfId="62" applyNumberFormat="1" applyFont="1" applyBorder="1">
      <alignment/>
      <protection/>
    </xf>
    <xf numFmtId="0" fontId="21" fillId="0" borderId="87" xfId="62" applyNumberFormat="1" applyFont="1" applyBorder="1">
      <alignment/>
      <protection/>
    </xf>
    <xf numFmtId="3" fontId="21" fillId="0" borderId="88" xfId="62" applyNumberFormat="1" applyFont="1" applyBorder="1">
      <alignment/>
      <protection/>
    </xf>
    <xf numFmtId="10" fontId="21" fillId="0" borderId="52" xfId="62" applyNumberFormat="1" applyFont="1" applyBorder="1">
      <alignment/>
      <protection/>
    </xf>
    <xf numFmtId="10" fontId="21" fillId="0" borderId="70" xfId="62" applyNumberFormat="1" applyFont="1" applyBorder="1">
      <alignment/>
      <protection/>
    </xf>
    <xf numFmtId="3" fontId="21" fillId="0" borderId="54" xfId="62" applyNumberFormat="1" applyFont="1" applyBorder="1">
      <alignment/>
      <protection/>
    </xf>
    <xf numFmtId="0" fontId="21" fillId="0" borderId="0" xfId="63" applyFont="1">
      <alignment/>
      <protection/>
    </xf>
    <xf numFmtId="49" fontId="28" fillId="7" borderId="57" xfId="63" applyNumberFormat="1" applyFont="1" applyFill="1" applyBorder="1" applyAlignment="1">
      <alignment horizontal="center" vertical="center" wrapText="1"/>
      <protection/>
    </xf>
    <xf numFmtId="10" fontId="28" fillId="7" borderId="89" xfId="63" applyNumberFormat="1" applyFont="1" applyFill="1" applyBorder="1" applyAlignment="1">
      <alignment horizontal="center" vertical="center" wrapText="1"/>
      <protection/>
    </xf>
    <xf numFmtId="10" fontId="28" fillId="7" borderId="58" xfId="63" applyNumberFormat="1" applyFont="1" applyFill="1" applyBorder="1" applyAlignment="1">
      <alignment horizontal="center" vertical="center" wrapText="1"/>
      <protection/>
    </xf>
    <xf numFmtId="1" fontId="21" fillId="0" borderId="0" xfId="63" applyNumberFormat="1" applyFont="1" applyAlignment="1">
      <alignment horizontal="center" vertical="center" wrapText="1"/>
      <protection/>
    </xf>
    <xf numFmtId="0" fontId="30" fillId="0" borderId="0" xfId="63" applyFont="1" applyAlignment="1">
      <alignment vertical="center"/>
      <protection/>
    </xf>
    <xf numFmtId="0" fontId="27" fillId="18" borderId="81" xfId="63" applyNumberFormat="1" applyFont="1" applyFill="1" applyBorder="1">
      <alignment/>
      <protection/>
    </xf>
    <xf numFmtId="10" fontId="27" fillId="18" borderId="90" xfId="63" applyNumberFormat="1" applyFont="1" applyFill="1" applyBorder="1">
      <alignment/>
      <protection/>
    </xf>
    <xf numFmtId="10" fontId="27" fillId="18" borderId="62" xfId="63" applyNumberFormat="1" applyFont="1" applyFill="1" applyBorder="1">
      <alignment/>
      <protection/>
    </xf>
    <xf numFmtId="10" fontId="27" fillId="18" borderId="63" xfId="63" applyNumberFormat="1" applyFont="1" applyFill="1" applyBorder="1">
      <alignment/>
      <protection/>
    </xf>
    <xf numFmtId="0" fontId="25" fillId="0" borderId="0" xfId="63" applyFont="1" applyFill="1">
      <alignment/>
      <protection/>
    </xf>
    <xf numFmtId="10" fontId="25" fillId="0" borderId="0" xfId="63" applyNumberFormat="1" applyFont="1" applyFill="1">
      <alignment/>
      <protection/>
    </xf>
    <xf numFmtId="3" fontId="25" fillId="0" borderId="0" xfId="63" applyNumberFormat="1" applyFont="1" applyFill="1">
      <alignment/>
      <protection/>
    </xf>
    <xf numFmtId="0" fontId="21" fillId="0" borderId="76" xfId="63" applyNumberFormat="1" applyFont="1" applyBorder="1" quotePrefix="1">
      <alignment/>
      <protection/>
    </xf>
    <xf numFmtId="3" fontId="21" fillId="0" borderId="64" xfId="63" applyNumberFormat="1" applyFont="1" applyBorder="1">
      <alignment/>
      <protection/>
    </xf>
    <xf numFmtId="10" fontId="21" fillId="0" borderId="74" xfId="63" applyNumberFormat="1" applyFont="1" applyBorder="1">
      <alignment/>
      <protection/>
    </xf>
    <xf numFmtId="3" fontId="21" fillId="0" borderId="91" xfId="63" applyNumberFormat="1" applyFont="1" applyBorder="1" quotePrefix="1">
      <alignment/>
      <protection/>
    </xf>
    <xf numFmtId="10" fontId="21" fillId="0" borderId="92" xfId="63" applyNumberFormat="1" applyFont="1" applyBorder="1">
      <alignment/>
      <protection/>
    </xf>
    <xf numFmtId="10" fontId="21" fillId="0" borderId="75" xfId="63" applyNumberFormat="1" applyFont="1" applyBorder="1">
      <alignment/>
      <protection/>
    </xf>
    <xf numFmtId="10" fontId="21" fillId="0" borderId="0" xfId="63" applyNumberFormat="1" applyFont="1" applyFill="1" applyBorder="1">
      <alignment/>
      <protection/>
    </xf>
    <xf numFmtId="3" fontId="27" fillId="18" borderId="82" xfId="63" applyNumberFormat="1" applyFont="1" applyFill="1" applyBorder="1">
      <alignment/>
      <protection/>
    </xf>
    <xf numFmtId="3" fontId="27" fillId="18" borderId="90" xfId="63" applyNumberFormat="1" applyFont="1" applyFill="1" applyBorder="1">
      <alignment/>
      <protection/>
    </xf>
    <xf numFmtId="3" fontId="27" fillId="18" borderId="61" xfId="63" applyNumberFormat="1" applyFont="1" applyFill="1" applyBorder="1">
      <alignment/>
      <protection/>
    </xf>
    <xf numFmtId="10" fontId="27" fillId="0" borderId="0" xfId="63" applyNumberFormat="1" applyFont="1" applyFill="1" applyBorder="1">
      <alignment/>
      <protection/>
    </xf>
    <xf numFmtId="0" fontId="27" fillId="0" borderId="0" xfId="63" applyFont="1" applyFill="1">
      <alignment/>
      <protection/>
    </xf>
    <xf numFmtId="3" fontId="21" fillId="0" borderId="93" xfId="63" applyNumberFormat="1" applyFont="1" applyBorder="1">
      <alignment/>
      <protection/>
    </xf>
    <xf numFmtId="3" fontId="21" fillId="0" borderId="74" xfId="63" applyNumberFormat="1" applyFont="1" applyBorder="1" quotePrefix="1">
      <alignment/>
      <protection/>
    </xf>
    <xf numFmtId="3" fontId="21" fillId="0" borderId="65" xfId="63" applyNumberFormat="1" applyFont="1" applyBorder="1">
      <alignment/>
      <protection/>
    </xf>
    <xf numFmtId="10" fontId="21" fillId="0" borderId="92" xfId="63" applyNumberFormat="1" applyFont="1" applyBorder="1" applyAlignment="1">
      <alignment horizontal="center"/>
      <protection/>
    </xf>
    <xf numFmtId="10" fontId="21" fillId="0" borderId="75" xfId="63" applyNumberFormat="1" applyFont="1" applyBorder="1" applyAlignment="1">
      <alignment horizontal="center"/>
      <protection/>
    </xf>
    <xf numFmtId="0" fontId="21" fillId="0" borderId="76" xfId="63" applyNumberFormat="1" applyFont="1" applyBorder="1">
      <alignment/>
      <protection/>
    </xf>
    <xf numFmtId="3" fontId="21" fillId="0" borderId="69" xfId="63" applyNumberFormat="1" applyFont="1" applyBorder="1">
      <alignment/>
      <protection/>
    </xf>
    <xf numFmtId="10" fontId="21" fillId="0" borderId="71" xfId="63" applyNumberFormat="1" applyFont="1" applyBorder="1">
      <alignment/>
      <protection/>
    </xf>
    <xf numFmtId="3" fontId="21" fillId="0" borderId="71" xfId="63" applyNumberFormat="1" applyFont="1" applyBorder="1" quotePrefix="1">
      <alignment/>
      <protection/>
    </xf>
    <xf numFmtId="10" fontId="21" fillId="0" borderId="94" xfId="63" applyNumberFormat="1" applyFont="1" applyBorder="1">
      <alignment/>
      <protection/>
    </xf>
    <xf numFmtId="10" fontId="21" fillId="0" borderId="78" xfId="63" applyNumberFormat="1" applyFont="1" applyBorder="1">
      <alignment/>
      <protection/>
    </xf>
    <xf numFmtId="0" fontId="27" fillId="18" borderId="95" xfId="63" applyNumberFormat="1" applyFont="1" applyFill="1" applyBorder="1">
      <alignment/>
      <protection/>
    </xf>
    <xf numFmtId="3" fontId="27" fillId="18" borderId="96" xfId="63" applyNumberFormat="1" applyFont="1" applyFill="1" applyBorder="1">
      <alignment/>
      <protection/>
    </xf>
    <xf numFmtId="10" fontId="27" fillId="18" borderId="42" xfId="63" applyNumberFormat="1" applyFont="1" applyFill="1" applyBorder="1">
      <alignment/>
      <protection/>
    </xf>
    <xf numFmtId="3" fontId="27" fillId="18" borderId="42" xfId="63" applyNumberFormat="1" applyFont="1" applyFill="1" applyBorder="1">
      <alignment/>
      <protection/>
    </xf>
    <xf numFmtId="10" fontId="27" fillId="18" borderId="59" xfId="63" applyNumberFormat="1" applyFont="1" applyFill="1" applyBorder="1">
      <alignment/>
      <protection/>
    </xf>
    <xf numFmtId="0" fontId="21" fillId="0" borderId="81" xfId="63" applyNumberFormat="1" applyFont="1" applyBorder="1" quotePrefix="1">
      <alignment/>
      <protection/>
    </xf>
    <xf numFmtId="3" fontId="21" fillId="0" borderId="61" xfId="63" applyNumberFormat="1" applyFont="1" applyBorder="1">
      <alignment/>
      <protection/>
    </xf>
    <xf numFmtId="10" fontId="21" fillId="0" borderId="90" xfId="63" applyNumberFormat="1" applyFont="1" applyBorder="1">
      <alignment/>
      <protection/>
    </xf>
    <xf numFmtId="3" fontId="21" fillId="0" borderId="90" xfId="63" applyNumberFormat="1" applyFont="1" applyBorder="1" quotePrefix="1">
      <alignment/>
      <protection/>
    </xf>
    <xf numFmtId="10" fontId="21" fillId="0" borderId="63" xfId="63" applyNumberFormat="1" applyFont="1" applyBorder="1">
      <alignment/>
      <protection/>
    </xf>
    <xf numFmtId="10" fontId="21" fillId="0" borderId="62" xfId="63" applyNumberFormat="1" applyFont="1" applyBorder="1">
      <alignment/>
      <protection/>
    </xf>
    <xf numFmtId="3" fontId="21" fillId="0" borderId="90" xfId="63" applyNumberFormat="1" applyFont="1" applyBorder="1">
      <alignment/>
      <protection/>
    </xf>
    <xf numFmtId="3" fontId="21" fillId="0" borderId="74" xfId="63" applyNumberFormat="1" applyFont="1" applyBorder="1">
      <alignment/>
      <protection/>
    </xf>
    <xf numFmtId="10" fontId="21" fillId="0" borderId="0" xfId="63" applyNumberFormat="1" applyFont="1">
      <alignment/>
      <protection/>
    </xf>
    <xf numFmtId="0" fontId="21" fillId="0" borderId="77" xfId="63" applyNumberFormat="1" applyFont="1" applyBorder="1" quotePrefix="1">
      <alignment/>
      <protection/>
    </xf>
    <xf numFmtId="3" fontId="21" fillId="0" borderId="71" xfId="63" applyNumberFormat="1" applyFont="1" applyBorder="1">
      <alignment/>
      <protection/>
    </xf>
    <xf numFmtId="0" fontId="39" fillId="0" borderId="0" xfId="63" applyNumberFormat="1" applyFont="1" applyFill="1" applyBorder="1">
      <alignment/>
      <protection/>
    </xf>
    <xf numFmtId="0" fontId="21" fillId="0" borderId="0" xfId="64" applyFont="1">
      <alignment/>
      <protection/>
    </xf>
    <xf numFmtId="0" fontId="21" fillId="0" borderId="0" xfId="64" applyFont="1" applyAlignment="1">
      <alignment vertical="center"/>
      <protection/>
    </xf>
    <xf numFmtId="49" fontId="28" fillId="7" borderId="79" xfId="64" applyNumberFormat="1" applyFont="1" applyFill="1" applyBorder="1" applyAlignment="1">
      <alignment horizontal="center" vertical="center" wrapText="1"/>
      <protection/>
    </xf>
    <xf numFmtId="1" fontId="28" fillId="7" borderId="80" xfId="64" applyNumberFormat="1" applyFont="1" applyFill="1" applyBorder="1" applyAlignment="1">
      <alignment horizontal="center" vertical="center" wrapText="1"/>
      <protection/>
    </xf>
    <xf numFmtId="1" fontId="28" fillId="7" borderId="58" xfId="64" applyNumberFormat="1" applyFont="1" applyFill="1" applyBorder="1" applyAlignment="1">
      <alignment horizontal="center" vertical="center" wrapText="1"/>
      <protection/>
    </xf>
    <xf numFmtId="1" fontId="28" fillId="7" borderId="79" xfId="64" applyNumberFormat="1" applyFont="1" applyFill="1" applyBorder="1" applyAlignment="1">
      <alignment horizontal="center" vertical="center" wrapText="1"/>
      <protection/>
    </xf>
    <xf numFmtId="1" fontId="21" fillId="0" borderId="0" xfId="64" applyNumberFormat="1" applyFont="1" applyAlignment="1">
      <alignment horizontal="center" vertical="center" wrapText="1"/>
      <protection/>
    </xf>
    <xf numFmtId="0" fontId="30" fillId="0" borderId="0" xfId="64" applyFont="1">
      <alignment/>
      <protection/>
    </xf>
    <xf numFmtId="0" fontId="21" fillId="0" borderId="83" xfId="64" applyNumberFormat="1" applyFont="1" applyBorder="1">
      <alignment/>
      <protection/>
    </xf>
    <xf numFmtId="3" fontId="21" fillId="0" borderId="84" xfId="64" applyNumberFormat="1" applyFont="1" applyBorder="1">
      <alignment/>
      <protection/>
    </xf>
    <xf numFmtId="10" fontId="21" fillId="0" borderId="85" xfId="64" applyNumberFormat="1" applyFont="1" applyBorder="1">
      <alignment/>
      <protection/>
    </xf>
    <xf numFmtId="10" fontId="21" fillId="0" borderId="67" xfId="64" applyNumberFormat="1" applyFont="1" applyBorder="1">
      <alignment/>
      <protection/>
    </xf>
    <xf numFmtId="0" fontId="21" fillId="0" borderId="87" xfId="64" applyNumberFormat="1" applyFont="1" applyBorder="1">
      <alignment/>
      <protection/>
    </xf>
    <xf numFmtId="3" fontId="21" fillId="0" borderId="88" xfId="64" applyNumberFormat="1" applyFont="1" applyBorder="1">
      <alignment/>
      <protection/>
    </xf>
    <xf numFmtId="10" fontId="21" fillId="0" borderId="52" xfId="64" applyNumberFormat="1" applyFont="1" applyBorder="1">
      <alignment/>
      <protection/>
    </xf>
    <xf numFmtId="10" fontId="21" fillId="0" borderId="70" xfId="64" applyNumberFormat="1" applyFont="1" applyBorder="1">
      <alignment/>
      <protection/>
    </xf>
    <xf numFmtId="0" fontId="21" fillId="0" borderId="0" xfId="65" applyFont="1">
      <alignment/>
      <protection/>
    </xf>
    <xf numFmtId="49" fontId="28" fillId="7" borderId="57" xfId="65" applyNumberFormat="1" applyFont="1" applyFill="1" applyBorder="1" applyAlignment="1">
      <alignment horizontal="center" vertical="center" wrapText="1"/>
      <protection/>
    </xf>
    <xf numFmtId="1" fontId="28" fillId="7" borderId="89" xfId="65" applyNumberFormat="1" applyFont="1" applyFill="1" applyBorder="1" applyAlignment="1">
      <alignment horizontal="center" vertical="center" wrapText="1"/>
      <protection/>
    </xf>
    <xf numFmtId="1" fontId="28" fillId="7" borderId="58" xfId="65" applyNumberFormat="1" applyFont="1" applyFill="1" applyBorder="1" applyAlignment="1">
      <alignment horizontal="center" vertical="center" wrapText="1"/>
      <protection/>
    </xf>
    <xf numFmtId="1" fontId="21" fillId="0" borderId="0" xfId="65" applyNumberFormat="1" applyFont="1" applyAlignment="1">
      <alignment horizontal="center" vertical="center" wrapText="1"/>
      <protection/>
    </xf>
    <xf numFmtId="0" fontId="30" fillId="0" borderId="0" xfId="65" applyFont="1">
      <alignment/>
      <protection/>
    </xf>
    <xf numFmtId="3" fontId="30" fillId="0" borderId="0" xfId="65" applyNumberFormat="1" applyFont="1">
      <alignment/>
      <protection/>
    </xf>
    <xf numFmtId="0" fontId="21" fillId="0" borderId="76" xfId="65" applyNumberFormat="1" applyFont="1" applyBorder="1" quotePrefix="1">
      <alignment/>
      <protection/>
    </xf>
    <xf numFmtId="3" fontId="21" fillId="0" borderId="64" xfId="65" applyNumberFormat="1" applyFont="1" applyBorder="1">
      <alignment/>
      <protection/>
    </xf>
    <xf numFmtId="10" fontId="21" fillId="0" borderId="74" xfId="65" applyNumberFormat="1" applyFont="1" applyBorder="1">
      <alignment/>
      <protection/>
    </xf>
    <xf numFmtId="3" fontId="21" fillId="0" borderId="91" xfId="65" applyNumberFormat="1" applyFont="1" applyBorder="1" quotePrefix="1">
      <alignment/>
      <protection/>
    </xf>
    <xf numFmtId="10" fontId="21" fillId="0" borderId="75" xfId="65" applyNumberFormat="1" applyFont="1" applyBorder="1">
      <alignment/>
      <protection/>
    </xf>
    <xf numFmtId="3" fontId="21" fillId="0" borderId="91" xfId="65" applyNumberFormat="1" applyFont="1" applyBorder="1">
      <alignment/>
      <protection/>
    </xf>
    <xf numFmtId="10" fontId="21" fillId="0" borderId="0" xfId="65" applyNumberFormat="1" applyFont="1" applyFill="1" applyBorder="1">
      <alignment/>
      <protection/>
    </xf>
    <xf numFmtId="3" fontId="21" fillId="0" borderId="0" xfId="65" applyNumberFormat="1" applyFont="1">
      <alignment/>
      <protection/>
    </xf>
    <xf numFmtId="10" fontId="21" fillId="0" borderId="75" xfId="65" applyNumberFormat="1" applyFont="1" applyBorder="1" applyAlignment="1">
      <alignment horizontal="right"/>
      <protection/>
    </xf>
    <xf numFmtId="0" fontId="21" fillId="18" borderId="81" xfId="65" applyNumberFormat="1" applyFont="1" applyFill="1" applyBorder="1">
      <alignment/>
      <protection/>
    </xf>
    <xf numFmtId="3" fontId="21" fillId="18" borderId="60" xfId="65" applyNumberFormat="1" applyFont="1" applyFill="1" applyBorder="1">
      <alignment/>
      <protection/>
    </xf>
    <xf numFmtId="10" fontId="21" fillId="18" borderId="62" xfId="65" applyNumberFormat="1" applyFont="1" applyFill="1" applyBorder="1">
      <alignment/>
      <protection/>
    </xf>
    <xf numFmtId="3" fontId="21" fillId="18" borderId="90" xfId="65" applyNumberFormat="1" applyFont="1" applyFill="1" applyBorder="1">
      <alignment/>
      <protection/>
    </xf>
    <xf numFmtId="10" fontId="21" fillId="18" borderId="63" xfId="65" applyNumberFormat="1" applyFont="1" applyFill="1" applyBorder="1">
      <alignment/>
      <protection/>
    </xf>
    <xf numFmtId="10" fontId="21" fillId="18" borderId="90" xfId="65" applyNumberFormat="1" applyFont="1" applyFill="1" applyBorder="1">
      <alignment/>
      <protection/>
    </xf>
    <xf numFmtId="3" fontId="21" fillId="18" borderId="97" xfId="65" applyNumberFormat="1" applyFont="1" applyFill="1" applyBorder="1">
      <alignment/>
      <protection/>
    </xf>
    <xf numFmtId="0" fontId="21" fillId="0" borderId="83" xfId="65" applyNumberFormat="1" applyFont="1" applyBorder="1" quotePrefix="1">
      <alignment/>
      <protection/>
    </xf>
    <xf numFmtId="3" fontId="21" fillId="0" borderId="84" xfId="65" applyNumberFormat="1" applyFont="1" applyBorder="1">
      <alignment/>
      <protection/>
    </xf>
    <xf numFmtId="3" fontId="21" fillId="0" borderId="86" xfId="65" applyNumberFormat="1" applyFont="1" applyBorder="1" quotePrefix="1">
      <alignment/>
      <protection/>
    </xf>
    <xf numFmtId="3" fontId="21" fillId="0" borderId="86" xfId="65" applyNumberFormat="1" applyFont="1" applyBorder="1">
      <alignment/>
      <protection/>
    </xf>
    <xf numFmtId="10" fontId="21" fillId="0" borderId="67" xfId="65" applyNumberFormat="1" applyFont="1" applyBorder="1">
      <alignment/>
      <protection/>
    </xf>
    <xf numFmtId="3" fontId="21" fillId="18" borderId="97" xfId="65" applyNumberFormat="1" applyFont="1" applyFill="1" applyBorder="1" quotePrefix="1">
      <alignment/>
      <protection/>
    </xf>
    <xf numFmtId="0" fontId="21" fillId="18" borderId="98" xfId="65" applyNumberFormat="1" applyFont="1" applyFill="1" applyBorder="1">
      <alignment/>
      <protection/>
    </xf>
    <xf numFmtId="3" fontId="21" fillId="18" borderId="79" xfId="65" applyNumberFormat="1" applyFont="1" applyFill="1" applyBorder="1">
      <alignment/>
      <protection/>
    </xf>
    <xf numFmtId="10" fontId="21" fillId="18" borderId="89" xfId="65" applyNumberFormat="1" applyFont="1" applyFill="1" applyBorder="1">
      <alignment/>
      <protection/>
    </xf>
    <xf numFmtId="3" fontId="21" fillId="18" borderId="89" xfId="65" applyNumberFormat="1" applyFont="1" applyFill="1" applyBorder="1" quotePrefix="1">
      <alignment/>
      <protection/>
    </xf>
    <xf numFmtId="10" fontId="21" fillId="18" borderId="58" xfId="65" applyNumberFormat="1" applyFont="1" applyFill="1" applyBorder="1" applyAlignment="1">
      <alignment horizontal="right"/>
      <protection/>
    </xf>
    <xf numFmtId="0" fontId="21" fillId="0" borderId="0" xfId="66" applyFont="1" applyFill="1">
      <alignment/>
      <protection/>
    </xf>
    <xf numFmtId="1" fontId="21" fillId="0" borderId="0" xfId="66" applyNumberFormat="1" applyFont="1" applyFill="1" applyAlignment="1">
      <alignment horizontal="center" vertical="center" wrapText="1"/>
      <protection/>
    </xf>
    <xf numFmtId="49" fontId="28" fillId="7" borderId="69" xfId="66" applyNumberFormat="1" applyFont="1" applyFill="1" applyBorder="1" applyAlignment="1">
      <alignment horizontal="center" vertical="center" wrapText="1"/>
      <protection/>
    </xf>
    <xf numFmtId="49" fontId="28" fillId="7" borderId="71" xfId="66" applyNumberFormat="1" applyFont="1" applyFill="1" applyBorder="1" applyAlignment="1">
      <alignment horizontal="center" vertical="center" wrapText="1"/>
      <protection/>
    </xf>
    <xf numFmtId="0" fontId="40" fillId="0" borderId="95" xfId="66" applyNumberFormat="1" applyFont="1" applyFill="1" applyBorder="1">
      <alignment/>
      <protection/>
    </xf>
    <xf numFmtId="3" fontId="40" fillId="0" borderId="96" xfId="66" applyNumberFormat="1" applyFont="1" applyFill="1" applyBorder="1">
      <alignment/>
      <protection/>
    </xf>
    <xf numFmtId="3" fontId="40" fillId="0" borderId="38" xfId="66" applyNumberFormat="1" applyFont="1" applyFill="1" applyBorder="1">
      <alignment/>
      <protection/>
    </xf>
    <xf numFmtId="3" fontId="40" fillId="0" borderId="42" xfId="66" applyNumberFormat="1" applyFont="1" applyFill="1" applyBorder="1">
      <alignment/>
      <protection/>
    </xf>
    <xf numFmtId="10" fontId="40" fillId="0" borderId="59" xfId="66" applyNumberFormat="1" applyFont="1" applyFill="1" applyBorder="1">
      <alignment/>
      <protection/>
    </xf>
    <xf numFmtId="10" fontId="40" fillId="0" borderId="59" xfId="66" applyNumberFormat="1" applyFont="1" applyFill="1" applyBorder="1" applyAlignment="1">
      <alignment horizontal="right"/>
      <protection/>
    </xf>
    <xf numFmtId="0" fontId="40" fillId="0" borderId="0" xfId="66" applyFont="1" applyFill="1">
      <alignment/>
      <protection/>
    </xf>
    <xf numFmtId="0" fontId="27" fillId="18" borderId="81" xfId="66" applyFont="1" applyFill="1" applyBorder="1">
      <alignment/>
      <protection/>
    </xf>
    <xf numFmtId="3" fontId="27" fillId="18" borderId="61" xfId="66" applyNumberFormat="1" applyFont="1" applyFill="1" applyBorder="1">
      <alignment/>
      <protection/>
    </xf>
    <xf numFmtId="3" fontId="27" fillId="18" borderId="90" xfId="66" applyNumberFormat="1" applyFont="1" applyFill="1" applyBorder="1">
      <alignment/>
      <protection/>
    </xf>
    <xf numFmtId="10" fontId="27" fillId="18" borderId="63" xfId="66" applyNumberFormat="1" applyFont="1" applyFill="1" applyBorder="1">
      <alignment/>
      <protection/>
    </xf>
    <xf numFmtId="10" fontId="27" fillId="18" borderId="63" xfId="66" applyNumberFormat="1" applyFont="1" applyFill="1" applyBorder="1" applyAlignment="1">
      <alignment horizontal="right"/>
      <protection/>
    </xf>
    <xf numFmtId="0" fontId="25" fillId="0" borderId="0" xfId="66" applyFont="1" applyFill="1">
      <alignment/>
      <protection/>
    </xf>
    <xf numFmtId="0" fontId="21" fillId="0" borderId="76" xfId="66" applyFont="1" applyFill="1" applyBorder="1">
      <alignment/>
      <protection/>
    </xf>
    <xf numFmtId="3" fontId="21" fillId="0" borderId="65" xfId="66" applyNumberFormat="1" applyFont="1" applyFill="1" applyBorder="1">
      <alignment/>
      <protection/>
    </xf>
    <xf numFmtId="3" fontId="21" fillId="0" borderId="74" xfId="66" applyNumberFormat="1" applyFont="1" applyFill="1" applyBorder="1">
      <alignment/>
      <protection/>
    </xf>
    <xf numFmtId="10" fontId="21" fillId="0" borderId="75" xfId="66" applyNumberFormat="1" applyFont="1" applyFill="1" applyBorder="1">
      <alignment/>
      <protection/>
    </xf>
    <xf numFmtId="10" fontId="21" fillId="0" borderId="75" xfId="66" applyNumberFormat="1" applyFont="1" applyFill="1" applyBorder="1" applyAlignment="1">
      <alignment horizontal="right"/>
      <protection/>
    </xf>
    <xf numFmtId="0" fontId="21" fillId="0" borderId="77" xfId="66" applyFont="1" applyFill="1" applyBorder="1">
      <alignment/>
      <protection/>
    </xf>
    <xf numFmtId="3" fontId="21" fillId="0" borderId="69" xfId="66" applyNumberFormat="1" applyFont="1" applyFill="1" applyBorder="1">
      <alignment/>
      <protection/>
    </xf>
    <xf numFmtId="3" fontId="21" fillId="0" borderId="71" xfId="66" applyNumberFormat="1" applyFont="1" applyFill="1" applyBorder="1">
      <alignment/>
      <protection/>
    </xf>
    <xf numFmtId="10" fontId="21" fillId="0" borderId="78" xfId="66" applyNumberFormat="1" applyFont="1" applyFill="1" applyBorder="1">
      <alignment/>
      <protection/>
    </xf>
    <xf numFmtId="10" fontId="21" fillId="0" borderId="78" xfId="66" applyNumberFormat="1" applyFont="1" applyFill="1" applyBorder="1" applyAlignment="1">
      <alignment horizontal="right"/>
      <protection/>
    </xf>
    <xf numFmtId="0" fontId="21" fillId="0" borderId="83" xfId="66" applyFont="1" applyFill="1" applyBorder="1">
      <alignment/>
      <protection/>
    </xf>
    <xf numFmtId="3" fontId="21" fillId="0" borderId="99" xfId="66" applyNumberFormat="1" applyFont="1" applyFill="1" applyBorder="1">
      <alignment/>
      <protection/>
    </xf>
    <xf numFmtId="3" fontId="21" fillId="0" borderId="85" xfId="66" applyNumberFormat="1" applyFont="1" applyFill="1" applyBorder="1">
      <alignment/>
      <protection/>
    </xf>
    <xf numFmtId="10" fontId="21" fillId="0" borderId="67" xfId="66" applyNumberFormat="1" applyFont="1" applyFill="1" applyBorder="1">
      <alignment/>
      <protection/>
    </xf>
    <xf numFmtId="10" fontId="21" fillId="0" borderId="67" xfId="66" applyNumberFormat="1" applyFont="1" applyFill="1" applyBorder="1" applyAlignment="1">
      <alignment horizontal="right"/>
      <protection/>
    </xf>
    <xf numFmtId="0" fontId="27" fillId="18" borderId="83" xfId="66" applyFont="1" applyFill="1" applyBorder="1">
      <alignment/>
      <protection/>
    </xf>
    <xf numFmtId="3" fontId="27" fillId="18" borderId="99" xfId="66" applyNumberFormat="1" applyFont="1" applyFill="1" applyBorder="1">
      <alignment/>
      <protection/>
    </xf>
    <xf numFmtId="3" fontId="27" fillId="18" borderId="85" xfId="66" applyNumberFormat="1" applyFont="1" applyFill="1" applyBorder="1">
      <alignment/>
      <protection/>
    </xf>
    <xf numFmtId="10" fontId="27" fillId="18" borderId="67" xfId="66" applyNumberFormat="1" applyFont="1" applyFill="1" applyBorder="1">
      <alignment/>
      <protection/>
    </xf>
    <xf numFmtId="10" fontId="27" fillId="18" borderId="67" xfId="66" applyNumberFormat="1" applyFont="1" applyFill="1" applyBorder="1" applyAlignment="1">
      <alignment horizontal="right"/>
      <protection/>
    </xf>
    <xf numFmtId="10" fontId="27" fillId="18" borderId="75" xfId="66" applyNumberFormat="1" applyFont="1" applyFill="1" applyBorder="1" applyAlignment="1">
      <alignment horizontal="right"/>
      <protection/>
    </xf>
    <xf numFmtId="0" fontId="28" fillId="0" borderId="0" xfId="66" applyFont="1" applyFill="1">
      <alignment/>
      <protection/>
    </xf>
    <xf numFmtId="0" fontId="21" fillId="18" borderId="100" xfId="66" applyFont="1" applyFill="1" applyBorder="1">
      <alignment/>
      <protection/>
    </xf>
    <xf numFmtId="3" fontId="21" fillId="18" borderId="79" xfId="66" applyNumberFormat="1" applyFont="1" applyFill="1" applyBorder="1">
      <alignment/>
      <protection/>
    </xf>
    <xf numFmtId="3" fontId="21" fillId="18" borderId="89" xfId="66" applyNumberFormat="1" applyFont="1" applyFill="1" applyBorder="1">
      <alignment/>
      <protection/>
    </xf>
    <xf numFmtId="10" fontId="21" fillId="18" borderId="58" xfId="66" applyNumberFormat="1" applyFont="1" applyFill="1" applyBorder="1">
      <alignment/>
      <protection/>
    </xf>
    <xf numFmtId="10" fontId="21" fillId="18" borderId="58" xfId="66" applyNumberFormat="1" applyFont="1" applyFill="1" applyBorder="1" applyAlignment="1">
      <alignment horizontal="right"/>
      <protection/>
    </xf>
    <xf numFmtId="0" fontId="23" fillId="7" borderId="98" xfId="68" applyFont="1" applyFill="1" applyBorder="1" applyAlignment="1">
      <alignment horizontal="centerContinuous" vertical="center"/>
      <protection/>
    </xf>
    <xf numFmtId="3" fontId="43" fillId="7" borderId="101" xfId="68" applyNumberFormat="1" applyFont="1" applyFill="1" applyBorder="1" applyAlignment="1">
      <alignment horizontal="centerContinuous" vertical="center"/>
      <protection/>
    </xf>
    <xf numFmtId="0" fontId="43" fillId="7" borderId="101" xfId="68" applyFont="1" applyFill="1" applyBorder="1" applyAlignment="1">
      <alignment horizontal="centerContinuous" vertical="center"/>
      <protection/>
    </xf>
    <xf numFmtId="0" fontId="43" fillId="7" borderId="80" xfId="68" applyFont="1" applyFill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198" fontId="21" fillId="0" borderId="0" xfId="68" applyNumberFormat="1" applyFont="1">
      <alignment/>
      <protection/>
    </xf>
    <xf numFmtId="3" fontId="25" fillId="7" borderId="98" xfId="68" applyNumberFormat="1" applyFont="1" applyFill="1" applyBorder="1" applyAlignment="1">
      <alignment horizontal="centerContinuous"/>
      <protection/>
    </xf>
    <xf numFmtId="0" fontId="25" fillId="7" borderId="101" xfId="68" applyFont="1" applyFill="1" applyBorder="1" applyAlignment="1">
      <alignment horizontal="centerContinuous"/>
      <protection/>
    </xf>
    <xf numFmtId="3" fontId="25" fillId="7" borderId="101" xfId="68" applyNumberFormat="1" applyFont="1" applyFill="1" applyBorder="1" applyAlignment="1">
      <alignment horizontal="centerContinuous"/>
      <protection/>
    </xf>
    <xf numFmtId="0" fontId="25" fillId="7" borderId="80" xfId="68" applyFont="1" applyFill="1" applyBorder="1" applyAlignment="1">
      <alignment horizontal="centerContinuous"/>
      <protection/>
    </xf>
    <xf numFmtId="49" fontId="25" fillId="7" borderId="57" xfId="68" applyNumberFormat="1" applyFont="1" applyFill="1" applyBorder="1" applyAlignment="1">
      <alignment horizontal="center" vertical="center" wrapText="1"/>
      <protection/>
    </xf>
    <xf numFmtId="10" fontId="25" fillId="7" borderId="89" xfId="68" applyNumberFormat="1" applyFont="1" applyFill="1" applyBorder="1" applyAlignment="1">
      <alignment horizontal="center" vertical="center" wrapText="1"/>
      <protection/>
    </xf>
    <xf numFmtId="10" fontId="25" fillId="7" borderId="58" xfId="68" applyNumberFormat="1" applyFont="1" applyFill="1" applyBorder="1" applyAlignment="1">
      <alignment horizontal="center" vertical="center" wrapText="1"/>
      <protection/>
    </xf>
    <xf numFmtId="3" fontId="25" fillId="7" borderId="79" xfId="67" applyNumberFormat="1" applyFont="1" applyFill="1" applyBorder="1" applyAlignment="1">
      <alignment horizontal="center" vertical="center" wrapText="1"/>
      <protection/>
    </xf>
    <xf numFmtId="10" fontId="25" fillId="7" borderId="102" xfId="67" applyNumberFormat="1" applyFont="1" applyFill="1" applyBorder="1" applyAlignment="1">
      <alignment horizontal="center" vertical="center" wrapText="1"/>
      <protection/>
    </xf>
    <xf numFmtId="1" fontId="21" fillId="0" borderId="0" xfId="68" applyNumberFormat="1" applyFont="1" applyAlignment="1">
      <alignment horizontal="center" vertical="center" wrapText="1"/>
      <protection/>
    </xf>
    <xf numFmtId="198" fontId="21" fillId="0" borderId="0" xfId="68" applyNumberFormat="1" applyFont="1" applyAlignment="1">
      <alignment horizontal="center" vertical="center" wrapText="1"/>
      <protection/>
    </xf>
    <xf numFmtId="0" fontId="41" fillId="0" borderId="95" xfId="68" applyNumberFormat="1" applyFont="1" applyBorder="1" applyAlignment="1">
      <alignment vertical="center"/>
      <protection/>
    </xf>
    <xf numFmtId="3" fontId="41" fillId="0" borderId="96" xfId="68" applyNumberFormat="1" applyFont="1" applyBorder="1" applyAlignment="1">
      <alignment vertical="center"/>
      <protection/>
    </xf>
    <xf numFmtId="10" fontId="41" fillId="0" borderId="42" xfId="68" applyNumberFormat="1" applyFont="1" applyBorder="1" applyAlignment="1">
      <alignment vertical="center"/>
      <protection/>
    </xf>
    <xf numFmtId="3" fontId="41" fillId="0" borderId="42" xfId="68" applyNumberFormat="1" applyFont="1" applyBorder="1" applyAlignment="1">
      <alignment vertical="center"/>
      <protection/>
    </xf>
    <xf numFmtId="10" fontId="41" fillId="0" borderId="59" xfId="68" applyNumberFormat="1" applyFont="1" applyBorder="1" applyAlignment="1">
      <alignment horizontal="right" vertical="center"/>
      <protection/>
    </xf>
    <xf numFmtId="10" fontId="41" fillId="0" borderId="59" xfId="68" applyNumberFormat="1" applyFont="1" applyBorder="1" applyAlignment="1">
      <alignment vertical="center"/>
      <protection/>
    </xf>
    <xf numFmtId="0" fontId="31" fillId="0" borderId="0" xfId="68" applyFont="1" applyAlignment="1">
      <alignment vertical="center"/>
      <protection/>
    </xf>
    <xf numFmtId="198" fontId="31" fillId="0" borderId="0" xfId="68" applyNumberFormat="1" applyFont="1" applyAlignment="1">
      <alignment vertical="center"/>
      <protection/>
    </xf>
    <xf numFmtId="0" fontId="27" fillId="18" borderId="81" xfId="68" applyNumberFormat="1" applyFont="1" applyFill="1" applyBorder="1">
      <alignment/>
      <protection/>
    </xf>
    <xf numFmtId="3" fontId="27" fillId="18" borderId="60" xfId="68" applyNumberFormat="1" applyFont="1" applyFill="1" applyBorder="1">
      <alignment/>
      <protection/>
    </xf>
    <xf numFmtId="10" fontId="27" fillId="18" borderId="90" xfId="68" applyNumberFormat="1" applyFont="1" applyFill="1" applyBorder="1">
      <alignment/>
      <protection/>
    </xf>
    <xf numFmtId="3" fontId="27" fillId="18" borderId="97" xfId="68" applyNumberFormat="1" applyFont="1" applyFill="1" applyBorder="1">
      <alignment/>
      <protection/>
    </xf>
    <xf numFmtId="10" fontId="27" fillId="18" borderId="63" xfId="68" applyNumberFormat="1" applyFont="1" applyFill="1" applyBorder="1" applyAlignment="1">
      <alignment horizontal="right"/>
      <protection/>
    </xf>
    <xf numFmtId="10" fontId="27" fillId="18" borderId="63" xfId="68" applyNumberFormat="1" applyFont="1" applyFill="1" applyBorder="1" applyAlignment="1">
      <alignment/>
      <protection/>
    </xf>
    <xf numFmtId="0" fontId="25" fillId="0" borderId="0" xfId="68" applyFont="1" applyFill="1">
      <alignment/>
      <protection/>
    </xf>
    <xf numFmtId="198" fontId="25" fillId="0" borderId="0" xfId="68" applyNumberFormat="1" applyFont="1" applyFill="1">
      <alignment/>
      <protection/>
    </xf>
    <xf numFmtId="3" fontId="25" fillId="0" borderId="0" xfId="68" applyNumberFormat="1" applyFont="1" applyFill="1">
      <alignment/>
      <protection/>
    </xf>
    <xf numFmtId="10" fontId="25" fillId="0" borderId="0" xfId="68" applyNumberFormat="1" applyFont="1" applyFill="1">
      <alignment/>
      <protection/>
    </xf>
    <xf numFmtId="0" fontId="21" fillId="0" borderId="76" xfId="68" applyNumberFormat="1" applyFont="1" applyFill="1" applyBorder="1" quotePrefix="1">
      <alignment/>
      <protection/>
    </xf>
    <xf numFmtId="3" fontId="21" fillId="0" borderId="64" xfId="68" applyNumberFormat="1" applyFont="1" applyFill="1" applyBorder="1">
      <alignment/>
      <protection/>
    </xf>
    <xf numFmtId="10" fontId="21" fillId="0" borderId="74" xfId="68" applyNumberFormat="1" applyFont="1" applyFill="1" applyBorder="1">
      <alignment/>
      <protection/>
    </xf>
    <xf numFmtId="3" fontId="21" fillId="0" borderId="91" xfId="68" applyNumberFormat="1" applyFont="1" applyFill="1" applyBorder="1" quotePrefix="1">
      <alignment/>
      <protection/>
    </xf>
    <xf numFmtId="10" fontId="21" fillId="0" borderId="75" xfId="68" applyNumberFormat="1" applyFont="1" applyFill="1" applyBorder="1" applyAlignment="1">
      <alignment horizontal="right"/>
      <protection/>
    </xf>
    <xf numFmtId="3" fontId="21" fillId="0" borderId="91" xfId="68" applyNumberFormat="1" applyFont="1" applyFill="1" applyBorder="1">
      <alignment/>
      <protection/>
    </xf>
    <xf numFmtId="10" fontId="21" fillId="0" borderId="75" xfId="68" applyNumberFormat="1" applyFont="1" applyFill="1" applyBorder="1" applyAlignment="1">
      <alignment/>
      <protection/>
    </xf>
    <xf numFmtId="10" fontId="21" fillId="0" borderId="0" xfId="68" applyNumberFormat="1" applyFont="1" applyFill="1" applyBorder="1">
      <alignment/>
      <protection/>
    </xf>
    <xf numFmtId="198" fontId="21" fillId="0" borderId="0" xfId="68" applyNumberFormat="1" applyFont="1" applyFill="1">
      <alignment/>
      <protection/>
    </xf>
    <xf numFmtId="0" fontId="21" fillId="0" borderId="0" xfId="68" applyFont="1" applyFill="1">
      <alignment/>
      <protection/>
    </xf>
    <xf numFmtId="3" fontId="27" fillId="18" borderId="61" xfId="68" applyNumberFormat="1" applyFont="1" applyFill="1" applyBorder="1">
      <alignment/>
      <protection/>
    </xf>
    <xf numFmtId="3" fontId="27" fillId="18" borderId="90" xfId="68" applyNumberFormat="1" applyFont="1" applyFill="1" applyBorder="1">
      <alignment/>
      <protection/>
    </xf>
    <xf numFmtId="10" fontId="27" fillId="0" borderId="0" xfId="68" applyNumberFormat="1" applyFont="1" applyFill="1" applyBorder="1">
      <alignment/>
      <protection/>
    </xf>
    <xf numFmtId="198" fontId="27" fillId="0" borderId="0" xfId="68" applyNumberFormat="1" applyFont="1" applyFill="1">
      <alignment/>
      <protection/>
    </xf>
    <xf numFmtId="0" fontId="27" fillId="0" borderId="0" xfId="68" applyFont="1" applyFill="1">
      <alignment/>
      <protection/>
    </xf>
    <xf numFmtId="3" fontId="21" fillId="0" borderId="65" xfId="68" applyNumberFormat="1" applyFont="1" applyFill="1" applyBorder="1">
      <alignment/>
      <protection/>
    </xf>
    <xf numFmtId="3" fontId="21" fillId="0" borderId="74" xfId="68" applyNumberFormat="1" applyFont="1" applyFill="1" applyBorder="1" quotePrefix="1">
      <alignment/>
      <protection/>
    </xf>
    <xf numFmtId="3" fontId="27" fillId="18" borderId="82" xfId="68" applyNumberFormat="1" applyFont="1" applyFill="1" applyBorder="1">
      <alignment/>
      <protection/>
    </xf>
    <xf numFmtId="3" fontId="21" fillId="0" borderId="93" xfId="68" applyNumberFormat="1" applyFont="1" applyFill="1" applyBorder="1">
      <alignment/>
      <protection/>
    </xf>
    <xf numFmtId="0" fontId="27" fillId="18" borderId="100" xfId="68" applyNumberFormat="1" applyFont="1" applyFill="1" applyBorder="1">
      <alignment/>
      <protection/>
    </xf>
    <xf numFmtId="3" fontId="27" fillId="18" borderId="79" xfId="68" applyNumberFormat="1" applyFont="1" applyFill="1" applyBorder="1">
      <alignment/>
      <protection/>
    </xf>
    <xf numFmtId="10" fontId="27" fillId="18" borderId="89" xfId="68" applyNumberFormat="1" applyFont="1" applyFill="1" applyBorder="1">
      <alignment/>
      <protection/>
    </xf>
    <xf numFmtId="3" fontId="27" fillId="18" borderId="89" xfId="68" applyNumberFormat="1" applyFont="1" applyFill="1" applyBorder="1" quotePrefix="1">
      <alignment/>
      <protection/>
    </xf>
    <xf numFmtId="10" fontId="27" fillId="18" borderId="58" xfId="68" applyNumberFormat="1" applyFont="1" applyFill="1" applyBorder="1" applyAlignment="1">
      <alignment horizontal="right"/>
      <protection/>
    </xf>
    <xf numFmtId="0" fontId="39" fillId="0" borderId="0" xfId="68" applyNumberFormat="1" applyFont="1" applyFill="1" applyBorder="1">
      <alignment/>
      <protection/>
    </xf>
    <xf numFmtId="3" fontId="21" fillId="0" borderId="0" xfId="68" applyNumberFormat="1" applyFont="1" applyFill="1">
      <alignment/>
      <protection/>
    </xf>
    <xf numFmtId="10" fontId="21" fillId="0" borderId="0" xfId="68" applyNumberFormat="1" applyFont="1" applyFill="1">
      <alignment/>
      <protection/>
    </xf>
    <xf numFmtId="3" fontId="21" fillId="0" borderId="0" xfId="68" applyNumberFormat="1" applyFont="1">
      <alignment/>
      <protection/>
    </xf>
    <xf numFmtId="10" fontId="21" fillId="0" borderId="0" xfId="68" applyNumberFormat="1" applyFont="1">
      <alignment/>
      <protection/>
    </xf>
    <xf numFmtId="0" fontId="21" fillId="0" borderId="0" xfId="69" applyFont="1">
      <alignment/>
      <protection/>
    </xf>
    <xf numFmtId="49" fontId="28" fillId="7" borderId="57" xfId="69" applyNumberFormat="1" applyFont="1" applyFill="1" applyBorder="1" applyAlignment="1">
      <alignment horizontal="center" vertical="center" wrapText="1"/>
      <protection/>
    </xf>
    <xf numFmtId="1" fontId="28" fillId="7" borderId="89" xfId="69" applyNumberFormat="1" applyFont="1" applyFill="1" applyBorder="1" applyAlignment="1">
      <alignment horizontal="center" vertical="center" wrapText="1"/>
      <protection/>
    </xf>
    <xf numFmtId="1" fontId="28" fillId="7" borderId="58" xfId="69" applyNumberFormat="1" applyFont="1" applyFill="1" applyBorder="1" applyAlignment="1">
      <alignment horizontal="center" vertical="center" wrapText="1"/>
      <protection/>
    </xf>
    <xf numFmtId="1" fontId="21" fillId="0" borderId="0" xfId="69" applyNumberFormat="1" applyFont="1" applyAlignment="1">
      <alignment horizontal="center" vertical="center" wrapText="1"/>
      <protection/>
    </xf>
    <xf numFmtId="0" fontId="30" fillId="0" borderId="81" xfId="69" applyNumberFormat="1" applyFont="1" applyBorder="1">
      <alignment/>
      <protection/>
    </xf>
    <xf numFmtId="3" fontId="30" fillId="0" borderId="61" xfId="69" applyNumberFormat="1" applyFont="1" applyBorder="1">
      <alignment/>
      <protection/>
    </xf>
    <xf numFmtId="10" fontId="30" fillId="0" borderId="90" xfId="69" applyNumberFormat="1" applyFont="1" applyBorder="1">
      <alignment/>
      <protection/>
    </xf>
    <xf numFmtId="3" fontId="30" fillId="0" borderId="90" xfId="69" applyNumberFormat="1" applyFont="1" applyBorder="1">
      <alignment/>
      <protection/>
    </xf>
    <xf numFmtId="10" fontId="30" fillId="0" borderId="63" xfId="69" applyNumberFormat="1" applyFont="1" applyBorder="1">
      <alignment/>
      <protection/>
    </xf>
    <xf numFmtId="3" fontId="30" fillId="0" borderId="82" xfId="69" applyNumberFormat="1" applyFont="1" applyBorder="1">
      <alignment/>
      <protection/>
    </xf>
    <xf numFmtId="0" fontId="30" fillId="0" borderId="0" xfId="69" applyFont="1">
      <alignment/>
      <protection/>
    </xf>
    <xf numFmtId="0" fontId="21" fillId="18" borderId="76" xfId="69" applyNumberFormat="1" applyFont="1" applyFill="1" applyBorder="1">
      <alignment/>
      <protection/>
    </xf>
    <xf numFmtId="3" fontId="21" fillId="18" borderId="64" xfId="69" applyNumberFormat="1" applyFont="1" applyFill="1" applyBorder="1">
      <alignment/>
      <protection/>
    </xf>
    <xf numFmtId="10" fontId="21" fillId="18" borderId="74" xfId="69" applyNumberFormat="1" applyFont="1" applyFill="1" applyBorder="1">
      <alignment/>
      <protection/>
    </xf>
    <xf numFmtId="3" fontId="21" fillId="18" borderId="91" xfId="69" applyNumberFormat="1" applyFont="1" applyFill="1" applyBorder="1">
      <alignment/>
      <protection/>
    </xf>
    <xf numFmtId="10" fontId="21" fillId="18" borderId="75" xfId="69" applyNumberFormat="1" applyFont="1" applyFill="1" applyBorder="1">
      <alignment/>
      <protection/>
    </xf>
    <xf numFmtId="3" fontId="30" fillId="0" borderId="0" xfId="69" applyNumberFormat="1" applyFont="1">
      <alignment/>
      <protection/>
    </xf>
    <xf numFmtId="0" fontId="21" fillId="0" borderId="76" xfId="69" applyNumberFormat="1" applyFont="1" applyBorder="1" quotePrefix="1">
      <alignment/>
      <protection/>
    </xf>
    <xf numFmtId="3" fontId="21" fillId="0" borderId="64" xfId="69" applyNumberFormat="1" applyFont="1" applyBorder="1">
      <alignment/>
      <protection/>
    </xf>
    <xf numFmtId="10" fontId="21" fillId="0" borderId="74" xfId="69" applyNumberFormat="1" applyFont="1" applyBorder="1">
      <alignment/>
      <protection/>
    </xf>
    <xf numFmtId="3" fontId="21" fillId="0" borderId="91" xfId="69" applyNumberFormat="1" applyFont="1" applyBorder="1" quotePrefix="1">
      <alignment/>
      <protection/>
    </xf>
    <xf numFmtId="10" fontId="21" fillId="0" borderId="75" xfId="69" applyNumberFormat="1" applyFont="1" applyBorder="1">
      <alignment/>
      <protection/>
    </xf>
    <xf numFmtId="3" fontId="21" fillId="0" borderId="91" xfId="69" applyNumberFormat="1" applyFont="1" applyBorder="1">
      <alignment/>
      <protection/>
    </xf>
    <xf numFmtId="10" fontId="21" fillId="0" borderId="0" xfId="69" applyNumberFormat="1" applyFont="1" applyFill="1" applyBorder="1">
      <alignment/>
      <protection/>
    </xf>
    <xf numFmtId="0" fontId="21" fillId="18" borderId="81" xfId="69" applyNumberFormat="1" applyFont="1" applyFill="1" applyBorder="1">
      <alignment/>
      <protection/>
    </xf>
    <xf numFmtId="3" fontId="21" fillId="18" borderId="60" xfId="69" applyNumberFormat="1" applyFont="1" applyFill="1" applyBorder="1">
      <alignment/>
      <protection/>
    </xf>
    <xf numFmtId="10" fontId="21" fillId="18" borderId="62" xfId="69" applyNumberFormat="1" applyFont="1" applyFill="1" applyBorder="1">
      <alignment/>
      <protection/>
    </xf>
    <xf numFmtId="3" fontId="21" fillId="18" borderId="90" xfId="69" applyNumberFormat="1" applyFont="1" applyFill="1" applyBorder="1">
      <alignment/>
      <protection/>
    </xf>
    <xf numFmtId="10" fontId="21" fillId="18" borderId="63" xfId="69" applyNumberFormat="1" applyFont="1" applyFill="1" applyBorder="1">
      <alignment/>
      <protection/>
    </xf>
    <xf numFmtId="10" fontId="21" fillId="18" borderId="90" xfId="69" applyNumberFormat="1" applyFont="1" applyFill="1" applyBorder="1">
      <alignment/>
      <protection/>
    </xf>
    <xf numFmtId="3" fontId="21" fillId="18" borderId="97" xfId="69" applyNumberFormat="1" applyFont="1" applyFill="1" applyBorder="1">
      <alignment/>
      <protection/>
    </xf>
    <xf numFmtId="0" fontId="21" fillId="0" borderId="83" xfId="69" applyNumberFormat="1" applyFont="1" applyBorder="1" quotePrefix="1">
      <alignment/>
      <protection/>
    </xf>
    <xf numFmtId="3" fontId="21" fillId="0" borderId="84" xfId="69" applyNumberFormat="1" applyFont="1" applyBorder="1">
      <alignment/>
      <protection/>
    </xf>
    <xf numFmtId="3" fontId="21" fillId="0" borderId="86" xfId="69" applyNumberFormat="1" applyFont="1" applyBorder="1" quotePrefix="1">
      <alignment/>
      <protection/>
    </xf>
    <xf numFmtId="3" fontId="21" fillId="0" borderId="86" xfId="69" applyNumberFormat="1" applyFont="1" applyBorder="1">
      <alignment/>
      <protection/>
    </xf>
    <xf numFmtId="10" fontId="21" fillId="0" borderId="67" xfId="69" applyNumberFormat="1" applyFont="1" applyBorder="1">
      <alignment/>
      <protection/>
    </xf>
    <xf numFmtId="3" fontId="21" fillId="18" borderId="97" xfId="69" applyNumberFormat="1" applyFont="1" applyFill="1" applyBorder="1" quotePrefix="1">
      <alignment/>
      <protection/>
    </xf>
    <xf numFmtId="3" fontId="21" fillId="0" borderId="74" xfId="69" applyNumberFormat="1" applyFont="1" applyBorder="1">
      <alignment/>
      <protection/>
    </xf>
    <xf numFmtId="0" fontId="21" fillId="18" borderId="98" xfId="69" applyNumberFormat="1" applyFont="1" applyFill="1" applyBorder="1">
      <alignment/>
      <protection/>
    </xf>
    <xf numFmtId="3" fontId="21" fillId="18" borderId="79" xfId="69" applyNumberFormat="1" applyFont="1" applyFill="1" applyBorder="1">
      <alignment/>
      <protection/>
    </xf>
    <xf numFmtId="10" fontId="21" fillId="18" borderId="89" xfId="69" applyNumberFormat="1" applyFont="1" applyFill="1" applyBorder="1">
      <alignment/>
      <protection/>
    </xf>
    <xf numFmtId="3" fontId="21" fillId="18" borderId="89" xfId="69" applyNumberFormat="1" applyFont="1" applyFill="1" applyBorder="1" quotePrefix="1">
      <alignment/>
      <protection/>
    </xf>
    <xf numFmtId="10" fontId="21" fillId="18" borderId="58" xfId="69" applyNumberFormat="1" applyFont="1" applyFill="1" applyBorder="1" applyAlignment="1">
      <alignment horizontal="right"/>
      <protection/>
    </xf>
    <xf numFmtId="0" fontId="21" fillId="0" borderId="0" xfId="70" applyFont="1" applyFill="1">
      <alignment/>
      <protection/>
    </xf>
    <xf numFmtId="1" fontId="27" fillId="0" borderId="0" xfId="70" applyNumberFormat="1" applyFont="1" applyFill="1" applyAlignment="1">
      <alignment horizontal="center" vertical="center" wrapText="1"/>
      <protection/>
    </xf>
    <xf numFmtId="49" fontId="28" fillId="7" borderId="69" xfId="70" applyNumberFormat="1" applyFont="1" applyFill="1" applyBorder="1" applyAlignment="1">
      <alignment horizontal="center" vertical="center" wrapText="1"/>
      <protection/>
    </xf>
    <xf numFmtId="49" fontId="28" fillId="7" borderId="71" xfId="70" applyNumberFormat="1" applyFont="1" applyFill="1" applyBorder="1" applyAlignment="1">
      <alignment horizontal="center" vertical="center" wrapText="1"/>
      <protection/>
    </xf>
    <xf numFmtId="1" fontId="21" fillId="0" borderId="0" xfId="70" applyNumberFormat="1" applyFont="1" applyFill="1" applyAlignment="1">
      <alignment horizontal="center" vertical="center" wrapText="1"/>
      <protection/>
    </xf>
    <xf numFmtId="0" fontId="41" fillId="0" borderId="95" xfId="70" applyNumberFormat="1" applyFont="1" applyFill="1" applyBorder="1">
      <alignment/>
      <protection/>
    </xf>
    <xf numFmtId="3" fontId="41" fillId="0" borderId="96" xfId="70" applyNumberFormat="1" applyFont="1" applyFill="1" applyBorder="1">
      <alignment/>
      <protection/>
    </xf>
    <xf numFmtId="3" fontId="41" fillId="0" borderId="38" xfId="70" applyNumberFormat="1" applyFont="1" applyFill="1" applyBorder="1">
      <alignment/>
      <protection/>
    </xf>
    <xf numFmtId="3" fontId="41" fillId="0" borderId="42" xfId="70" applyNumberFormat="1" applyFont="1" applyFill="1" applyBorder="1">
      <alignment/>
      <protection/>
    </xf>
    <xf numFmtId="10" fontId="41" fillId="0" borderId="59" xfId="70" applyNumberFormat="1" applyFont="1" applyFill="1" applyBorder="1">
      <alignment/>
      <protection/>
    </xf>
    <xf numFmtId="10" fontId="41" fillId="0" borderId="59" xfId="70" applyNumberFormat="1" applyFont="1" applyFill="1" applyBorder="1" applyAlignment="1">
      <alignment horizontal="right"/>
      <protection/>
    </xf>
    <xf numFmtId="0" fontId="41" fillId="0" borderId="0" xfId="70" applyFont="1" applyFill="1">
      <alignment/>
      <protection/>
    </xf>
    <xf numFmtId="0" fontId="27" fillId="18" borderId="81" xfId="70" applyFont="1" applyFill="1" applyBorder="1">
      <alignment/>
      <protection/>
    </xf>
    <xf numFmtId="3" fontId="27" fillId="18" borderId="61" xfId="70" applyNumberFormat="1" applyFont="1" applyFill="1" applyBorder="1">
      <alignment/>
      <protection/>
    </xf>
    <xf numFmtId="3" fontId="27" fillId="18" borderId="90" xfId="70" applyNumberFormat="1" applyFont="1" applyFill="1" applyBorder="1">
      <alignment/>
      <protection/>
    </xf>
    <xf numFmtId="10" fontId="27" fillId="18" borderId="63" xfId="70" applyNumberFormat="1" applyFont="1" applyFill="1" applyBorder="1">
      <alignment/>
      <protection/>
    </xf>
    <xf numFmtId="10" fontId="27" fillId="18" borderId="63" xfId="70" applyNumberFormat="1" applyFont="1" applyFill="1" applyBorder="1" applyAlignment="1">
      <alignment horizontal="right"/>
      <protection/>
    </xf>
    <xf numFmtId="0" fontId="25" fillId="0" borderId="0" xfId="70" applyFont="1" applyFill="1">
      <alignment/>
      <protection/>
    </xf>
    <xf numFmtId="0" fontId="21" fillId="0" borderId="76" xfId="70" applyFont="1" applyFill="1" applyBorder="1">
      <alignment/>
      <protection/>
    </xf>
    <xf numFmtId="3" fontId="21" fillId="0" borderId="65" xfId="70" applyNumberFormat="1" applyFont="1" applyFill="1" applyBorder="1">
      <alignment/>
      <protection/>
    </xf>
    <xf numFmtId="3" fontId="21" fillId="0" borderId="74" xfId="70" applyNumberFormat="1" applyFont="1" applyFill="1" applyBorder="1">
      <alignment/>
      <protection/>
    </xf>
    <xf numFmtId="10" fontId="21" fillId="0" borderId="75" xfId="70" applyNumberFormat="1" applyFont="1" applyFill="1" applyBorder="1">
      <alignment/>
      <protection/>
    </xf>
    <xf numFmtId="10" fontId="21" fillId="0" borderId="75" xfId="70" applyNumberFormat="1" applyFont="1" applyFill="1" applyBorder="1" applyAlignment="1">
      <alignment horizontal="right"/>
      <protection/>
    </xf>
    <xf numFmtId="0" fontId="21" fillId="0" borderId="77" xfId="70" applyFont="1" applyFill="1" applyBorder="1">
      <alignment/>
      <protection/>
    </xf>
    <xf numFmtId="3" fontId="21" fillId="0" borderId="69" xfId="70" applyNumberFormat="1" applyFont="1" applyFill="1" applyBorder="1">
      <alignment/>
      <protection/>
    </xf>
    <xf numFmtId="3" fontId="21" fillId="0" borderId="71" xfId="70" applyNumberFormat="1" applyFont="1" applyFill="1" applyBorder="1">
      <alignment/>
      <protection/>
    </xf>
    <xf numFmtId="10" fontId="21" fillId="0" borderId="78" xfId="70" applyNumberFormat="1" applyFont="1" applyFill="1" applyBorder="1">
      <alignment/>
      <protection/>
    </xf>
    <xf numFmtId="0" fontId="21" fillId="0" borderId="83" xfId="70" applyFont="1" applyFill="1" applyBorder="1">
      <alignment/>
      <protection/>
    </xf>
    <xf numFmtId="3" fontId="21" fillId="0" borderId="99" xfId="70" applyNumberFormat="1" applyFont="1" applyFill="1" applyBorder="1">
      <alignment/>
      <protection/>
    </xf>
    <xf numFmtId="3" fontId="21" fillId="0" borderId="85" xfId="70" applyNumberFormat="1" applyFont="1" applyFill="1" applyBorder="1">
      <alignment/>
      <protection/>
    </xf>
    <xf numFmtId="10" fontId="21" fillId="0" borderId="67" xfId="70" applyNumberFormat="1" applyFont="1" applyFill="1" applyBorder="1">
      <alignment/>
      <protection/>
    </xf>
    <xf numFmtId="10" fontId="21" fillId="0" borderId="67" xfId="70" applyNumberFormat="1" applyFont="1" applyFill="1" applyBorder="1" applyAlignment="1">
      <alignment horizontal="right"/>
      <protection/>
    </xf>
    <xf numFmtId="0" fontId="27" fillId="18" borderId="83" xfId="70" applyFont="1" applyFill="1" applyBorder="1">
      <alignment/>
      <protection/>
    </xf>
    <xf numFmtId="3" fontId="27" fillId="18" borderId="99" xfId="70" applyNumberFormat="1" applyFont="1" applyFill="1" applyBorder="1">
      <alignment/>
      <protection/>
    </xf>
    <xf numFmtId="3" fontId="27" fillId="18" borderId="85" xfId="70" applyNumberFormat="1" applyFont="1" applyFill="1" applyBorder="1">
      <alignment/>
      <protection/>
    </xf>
    <xf numFmtId="10" fontId="27" fillId="18" borderId="67" xfId="70" applyNumberFormat="1" applyFont="1" applyFill="1" applyBorder="1">
      <alignment/>
      <protection/>
    </xf>
    <xf numFmtId="10" fontId="27" fillId="18" borderId="67" xfId="70" applyNumberFormat="1" applyFont="1" applyFill="1" applyBorder="1" applyAlignment="1">
      <alignment horizontal="right"/>
      <protection/>
    </xf>
    <xf numFmtId="10" fontId="27" fillId="18" borderId="75" xfId="70" applyNumberFormat="1" applyFont="1" applyFill="1" applyBorder="1" applyAlignment="1">
      <alignment horizontal="right"/>
      <protection/>
    </xf>
    <xf numFmtId="0" fontId="28" fillId="0" borderId="0" xfId="70" applyFont="1" applyFill="1">
      <alignment/>
      <protection/>
    </xf>
    <xf numFmtId="0" fontId="21" fillId="18" borderId="100" xfId="70" applyFont="1" applyFill="1" applyBorder="1">
      <alignment/>
      <protection/>
    </xf>
    <xf numFmtId="3" fontId="21" fillId="18" borderId="79" xfId="70" applyNumberFormat="1" applyFont="1" applyFill="1" applyBorder="1">
      <alignment/>
      <protection/>
    </xf>
    <xf numFmtId="3" fontId="21" fillId="18" borderId="89" xfId="70" applyNumberFormat="1" applyFont="1" applyFill="1" applyBorder="1">
      <alignment/>
      <protection/>
    </xf>
    <xf numFmtId="10" fontId="21" fillId="18" borderId="58" xfId="70" applyNumberFormat="1" applyFont="1" applyFill="1" applyBorder="1">
      <alignment/>
      <protection/>
    </xf>
    <xf numFmtId="10" fontId="21" fillId="18" borderId="58" xfId="70" applyNumberFormat="1" applyFont="1" applyFill="1" applyBorder="1" applyAlignment="1">
      <alignment horizontal="right"/>
      <protection/>
    </xf>
    <xf numFmtId="0" fontId="21" fillId="0" borderId="0" xfId="72" applyFont="1">
      <alignment/>
      <protection/>
    </xf>
    <xf numFmtId="198" fontId="21" fillId="0" borderId="0" xfId="72" applyNumberFormat="1" applyFont="1">
      <alignment/>
      <protection/>
    </xf>
    <xf numFmtId="49" fontId="28" fillId="7" borderId="57" xfId="72" applyNumberFormat="1" applyFont="1" applyFill="1" applyBorder="1" applyAlignment="1">
      <alignment horizontal="center" vertical="center" wrapText="1"/>
      <protection/>
    </xf>
    <xf numFmtId="10" fontId="28" fillId="7" borderId="89" xfId="72" applyNumberFormat="1" applyFont="1" applyFill="1" applyBorder="1" applyAlignment="1">
      <alignment horizontal="center" vertical="center" wrapText="1"/>
      <protection/>
    </xf>
    <xf numFmtId="10" fontId="28" fillId="7" borderId="58" xfId="72" applyNumberFormat="1" applyFont="1" applyFill="1" applyBorder="1" applyAlignment="1">
      <alignment horizontal="center" vertical="center" wrapText="1"/>
      <protection/>
    </xf>
    <xf numFmtId="3" fontId="28" fillId="7" borderId="79" xfId="71" applyNumberFormat="1" applyFont="1" applyFill="1" applyBorder="1" applyAlignment="1">
      <alignment horizontal="center" vertical="center" wrapText="1"/>
      <protection/>
    </xf>
    <xf numFmtId="10" fontId="28" fillId="7" borderId="102" xfId="71" applyNumberFormat="1" applyFont="1" applyFill="1" applyBorder="1" applyAlignment="1">
      <alignment horizontal="center" vertical="center" wrapText="1"/>
      <protection/>
    </xf>
    <xf numFmtId="1" fontId="21" fillId="0" borderId="0" xfId="72" applyNumberFormat="1" applyFont="1" applyAlignment="1">
      <alignment horizontal="center" vertical="center" wrapText="1"/>
      <protection/>
    </xf>
    <xf numFmtId="198" fontId="21" fillId="0" borderId="0" xfId="72" applyNumberFormat="1" applyFont="1" applyAlignment="1">
      <alignment horizontal="center" vertical="center" wrapText="1"/>
      <protection/>
    </xf>
    <xf numFmtId="0" fontId="41" fillId="0" borderId="95" xfId="72" applyNumberFormat="1" applyFont="1" applyBorder="1" applyAlignment="1">
      <alignment vertical="center"/>
      <protection/>
    </xf>
    <xf numFmtId="3" fontId="41" fillId="0" borderId="96" xfId="72" applyNumberFormat="1" applyFont="1" applyBorder="1" applyAlignment="1">
      <alignment vertical="center"/>
      <protection/>
    </xf>
    <xf numFmtId="10" fontId="41" fillId="0" borderId="42" xfId="72" applyNumberFormat="1" applyFont="1" applyBorder="1" applyAlignment="1">
      <alignment vertical="center"/>
      <protection/>
    </xf>
    <xf numFmtId="3" fontId="41" fillId="0" borderId="42" xfId="72" applyNumberFormat="1" applyFont="1" applyBorder="1" applyAlignment="1">
      <alignment vertical="center"/>
      <protection/>
    </xf>
    <xf numFmtId="10" fontId="41" fillId="0" borderId="59" xfId="72" applyNumberFormat="1" applyFont="1" applyBorder="1" applyAlignment="1">
      <alignment horizontal="right" vertical="center"/>
      <protection/>
    </xf>
    <xf numFmtId="10" fontId="41" fillId="0" borderId="59" xfId="72" applyNumberFormat="1" applyFont="1" applyBorder="1" applyAlignment="1">
      <alignment vertical="center"/>
      <protection/>
    </xf>
    <xf numFmtId="0" fontId="31" fillId="0" borderId="0" xfId="72" applyFont="1" applyAlignment="1">
      <alignment vertical="center"/>
      <protection/>
    </xf>
    <xf numFmtId="198" fontId="31" fillId="0" borderId="0" xfId="72" applyNumberFormat="1" applyFont="1" applyAlignment="1">
      <alignment vertical="center"/>
      <protection/>
    </xf>
    <xf numFmtId="0" fontId="27" fillId="18" borderId="81" xfId="72" applyNumberFormat="1" applyFont="1" applyFill="1" applyBorder="1">
      <alignment/>
      <protection/>
    </xf>
    <xf numFmtId="3" fontId="27" fillId="18" borderId="60" xfId="72" applyNumberFormat="1" applyFont="1" applyFill="1" applyBorder="1">
      <alignment/>
      <protection/>
    </xf>
    <xf numFmtId="10" fontId="27" fillId="18" borderId="90" xfId="72" applyNumberFormat="1" applyFont="1" applyFill="1" applyBorder="1">
      <alignment/>
      <protection/>
    </xf>
    <xf numFmtId="3" fontId="27" fillId="18" borderId="97" xfId="72" applyNumberFormat="1" applyFont="1" applyFill="1" applyBorder="1">
      <alignment/>
      <protection/>
    </xf>
    <xf numFmtId="10" fontId="27" fillId="18" borderId="63" xfId="72" applyNumberFormat="1" applyFont="1" applyFill="1" applyBorder="1" applyAlignment="1">
      <alignment horizontal="right"/>
      <protection/>
    </xf>
    <xf numFmtId="10" fontId="27" fillId="18" borderId="63" xfId="72" applyNumberFormat="1" applyFont="1" applyFill="1" applyBorder="1" applyAlignment="1">
      <alignment/>
      <protection/>
    </xf>
    <xf numFmtId="0" fontId="25" fillId="0" borderId="0" xfId="72" applyFont="1" applyFill="1">
      <alignment/>
      <protection/>
    </xf>
    <xf numFmtId="198" fontId="25" fillId="0" borderId="0" xfId="72" applyNumberFormat="1" applyFont="1" applyFill="1">
      <alignment/>
      <protection/>
    </xf>
    <xf numFmtId="3" fontId="25" fillId="0" borderId="0" xfId="72" applyNumberFormat="1" applyFont="1" applyFill="1">
      <alignment/>
      <protection/>
    </xf>
    <xf numFmtId="10" fontId="25" fillId="0" borderId="0" xfId="72" applyNumberFormat="1" applyFont="1" applyFill="1">
      <alignment/>
      <protection/>
    </xf>
    <xf numFmtId="0" fontId="21" fillId="0" borderId="76" xfId="72" applyNumberFormat="1" applyFont="1" applyFill="1" applyBorder="1" quotePrefix="1">
      <alignment/>
      <protection/>
    </xf>
    <xf numFmtId="3" fontId="21" fillId="0" borderId="64" xfId="72" applyNumberFormat="1" applyFont="1" applyFill="1" applyBorder="1">
      <alignment/>
      <protection/>
    </xf>
    <xf numFmtId="10" fontId="21" fillId="0" borderId="74" xfId="72" applyNumberFormat="1" applyFont="1" applyFill="1" applyBorder="1">
      <alignment/>
      <protection/>
    </xf>
    <xf numFmtId="3" fontId="21" fillId="0" borderId="91" xfId="72" applyNumberFormat="1" applyFont="1" applyFill="1" applyBorder="1" quotePrefix="1">
      <alignment/>
      <protection/>
    </xf>
    <xf numFmtId="10" fontId="21" fillId="0" borderId="75" xfId="72" applyNumberFormat="1" applyFont="1" applyFill="1" applyBorder="1" applyAlignment="1">
      <alignment horizontal="right"/>
      <protection/>
    </xf>
    <xf numFmtId="3" fontId="21" fillId="0" borderId="91" xfId="72" applyNumberFormat="1" applyFont="1" applyFill="1" applyBorder="1">
      <alignment/>
      <protection/>
    </xf>
    <xf numFmtId="10" fontId="21" fillId="0" borderId="75" xfId="72" applyNumberFormat="1" applyFont="1" applyFill="1" applyBorder="1" applyAlignment="1">
      <alignment/>
      <protection/>
    </xf>
    <xf numFmtId="10" fontId="21" fillId="0" borderId="0" xfId="72" applyNumberFormat="1" applyFont="1" applyFill="1" applyBorder="1">
      <alignment/>
      <protection/>
    </xf>
    <xf numFmtId="198" fontId="21" fillId="0" borderId="0" xfId="72" applyNumberFormat="1" applyFont="1" applyFill="1">
      <alignment/>
      <protection/>
    </xf>
    <xf numFmtId="0" fontId="21" fillId="0" borderId="0" xfId="72" applyFont="1" applyFill="1">
      <alignment/>
      <protection/>
    </xf>
    <xf numFmtId="3" fontId="27" fillId="18" borderId="61" xfId="72" applyNumberFormat="1" applyFont="1" applyFill="1" applyBorder="1">
      <alignment/>
      <protection/>
    </xf>
    <xf numFmtId="3" fontId="27" fillId="18" borderId="90" xfId="72" applyNumberFormat="1" applyFont="1" applyFill="1" applyBorder="1">
      <alignment/>
      <protection/>
    </xf>
    <xf numFmtId="10" fontId="27" fillId="0" borderId="0" xfId="72" applyNumberFormat="1" applyFont="1" applyFill="1" applyBorder="1">
      <alignment/>
      <protection/>
    </xf>
    <xf numFmtId="198" fontId="27" fillId="0" borderId="0" xfId="72" applyNumberFormat="1" applyFont="1" applyFill="1">
      <alignment/>
      <protection/>
    </xf>
    <xf numFmtId="0" fontId="27" fillId="0" borderId="0" xfId="72" applyFont="1" applyFill="1">
      <alignment/>
      <protection/>
    </xf>
    <xf numFmtId="3" fontId="21" fillId="0" borderId="65" xfId="72" applyNumberFormat="1" applyFont="1" applyFill="1" applyBorder="1">
      <alignment/>
      <protection/>
    </xf>
    <xf numFmtId="3" fontId="21" fillId="0" borderId="74" xfId="72" applyNumberFormat="1" applyFont="1" applyFill="1" applyBorder="1" quotePrefix="1">
      <alignment/>
      <protection/>
    </xf>
    <xf numFmtId="3" fontId="27" fillId="18" borderId="82" xfId="72" applyNumberFormat="1" applyFont="1" applyFill="1" applyBorder="1">
      <alignment/>
      <protection/>
    </xf>
    <xf numFmtId="3" fontId="21" fillId="0" borderId="93" xfId="72" applyNumberFormat="1" applyFont="1" applyFill="1" applyBorder="1">
      <alignment/>
      <protection/>
    </xf>
    <xf numFmtId="0" fontId="27" fillId="18" borderId="100" xfId="72" applyNumberFormat="1" applyFont="1" applyFill="1" applyBorder="1">
      <alignment/>
      <protection/>
    </xf>
    <xf numFmtId="3" fontId="27" fillId="18" borderId="79" xfId="72" applyNumberFormat="1" applyFont="1" applyFill="1" applyBorder="1">
      <alignment/>
      <protection/>
    </xf>
    <xf numFmtId="10" fontId="27" fillId="18" borderId="89" xfId="72" applyNumberFormat="1" applyFont="1" applyFill="1" applyBorder="1">
      <alignment/>
      <protection/>
    </xf>
    <xf numFmtId="3" fontId="27" fillId="18" borderId="89" xfId="72" applyNumberFormat="1" applyFont="1" applyFill="1" applyBorder="1" quotePrefix="1">
      <alignment/>
      <protection/>
    </xf>
    <xf numFmtId="10" fontId="27" fillId="18" borderId="58" xfId="72" applyNumberFormat="1" applyFont="1" applyFill="1" applyBorder="1" applyAlignment="1">
      <alignment horizontal="right"/>
      <protection/>
    </xf>
    <xf numFmtId="3" fontId="27" fillId="18" borderId="57" xfId="72" applyNumberFormat="1" applyFont="1" applyFill="1" applyBorder="1">
      <alignment/>
      <protection/>
    </xf>
    <xf numFmtId="0" fontId="39" fillId="0" borderId="0" xfId="72" applyNumberFormat="1" applyFont="1" applyFill="1" applyBorder="1">
      <alignment/>
      <protection/>
    </xf>
    <xf numFmtId="3" fontId="21" fillId="0" borderId="0" xfId="72" applyNumberFormat="1" applyFont="1" applyFill="1">
      <alignment/>
      <protection/>
    </xf>
    <xf numFmtId="10" fontId="21" fillId="0" borderId="0" xfId="72" applyNumberFormat="1" applyFont="1" applyFill="1">
      <alignment/>
      <protection/>
    </xf>
    <xf numFmtId="3" fontId="21" fillId="0" borderId="0" xfId="72" applyNumberFormat="1" applyFont="1">
      <alignment/>
      <protection/>
    </xf>
    <xf numFmtId="10" fontId="21" fillId="0" borderId="0" xfId="72" applyNumberFormat="1" applyFont="1">
      <alignment/>
      <protection/>
    </xf>
    <xf numFmtId="0" fontId="21" fillId="0" borderId="0" xfId="55" applyFont="1" applyFill="1">
      <alignment/>
      <protection/>
    </xf>
    <xf numFmtId="1" fontId="21" fillId="0" borderId="0" xfId="55" applyNumberFormat="1" applyFont="1" applyFill="1" applyAlignment="1">
      <alignment horizontal="center" vertical="center" wrapText="1"/>
      <protection/>
    </xf>
    <xf numFmtId="49" fontId="28" fillId="7" borderId="69" xfId="55" applyNumberFormat="1" applyFont="1" applyFill="1" applyBorder="1" applyAlignment="1">
      <alignment horizontal="center" vertical="center" wrapText="1"/>
      <protection/>
    </xf>
    <xf numFmtId="49" fontId="28" fillId="7" borderId="71" xfId="55" applyNumberFormat="1" applyFont="1" applyFill="1" applyBorder="1" applyAlignment="1">
      <alignment horizontal="center" vertical="center" wrapText="1"/>
      <protection/>
    </xf>
    <xf numFmtId="0" fontId="31" fillId="0" borderId="0" xfId="55" applyFont="1" applyFill="1">
      <alignment/>
      <protection/>
    </xf>
    <xf numFmtId="0" fontId="21" fillId="0" borderId="76" xfId="55" applyFont="1" applyFill="1" applyBorder="1">
      <alignment/>
      <protection/>
    </xf>
    <xf numFmtId="3" fontId="21" fillId="0" borderId="65" xfId="55" applyNumberFormat="1" applyFont="1" applyFill="1" applyBorder="1">
      <alignment/>
      <protection/>
    </xf>
    <xf numFmtId="3" fontId="21" fillId="0" borderId="74" xfId="55" applyNumberFormat="1" applyFont="1" applyFill="1" applyBorder="1">
      <alignment/>
      <protection/>
    </xf>
    <xf numFmtId="10" fontId="21" fillId="0" borderId="75" xfId="55" applyNumberFormat="1" applyFont="1" applyFill="1" applyBorder="1">
      <alignment/>
      <protection/>
    </xf>
    <xf numFmtId="0" fontId="21" fillId="0" borderId="77" xfId="55" applyFont="1" applyFill="1" applyBorder="1">
      <alignment/>
      <protection/>
    </xf>
    <xf numFmtId="3" fontId="21" fillId="0" borderId="69" xfId="55" applyNumberFormat="1" applyFont="1" applyFill="1" applyBorder="1">
      <alignment/>
      <protection/>
    </xf>
    <xf numFmtId="3" fontId="21" fillId="0" borderId="71" xfId="55" applyNumberFormat="1" applyFont="1" applyFill="1" applyBorder="1">
      <alignment/>
      <protection/>
    </xf>
    <xf numFmtId="10" fontId="21" fillId="0" borderId="78" xfId="55" applyNumberFormat="1" applyFont="1" applyFill="1" applyBorder="1">
      <alignment/>
      <protection/>
    </xf>
    <xf numFmtId="0" fontId="31" fillId="19" borderId="0" xfId="55" applyFont="1" applyFill="1">
      <alignment/>
      <protection/>
    </xf>
    <xf numFmtId="0" fontId="21" fillId="19" borderId="0" xfId="55" applyFont="1" applyFill="1">
      <alignment/>
      <protection/>
    </xf>
    <xf numFmtId="0" fontId="21" fillId="0" borderId="0" xfId="56" applyFont="1" applyFill="1">
      <alignment/>
      <protection/>
    </xf>
    <xf numFmtId="1" fontId="21" fillId="0" borderId="0" xfId="56" applyNumberFormat="1" applyFont="1" applyFill="1" applyAlignment="1">
      <alignment horizontal="center" vertical="center" wrapText="1"/>
      <protection/>
    </xf>
    <xf numFmtId="49" fontId="28" fillId="7" borderId="69" xfId="56" applyNumberFormat="1" applyFont="1" applyFill="1" applyBorder="1" applyAlignment="1">
      <alignment horizontal="center" vertical="center" wrapText="1"/>
      <protection/>
    </xf>
    <xf numFmtId="49" fontId="28" fillId="7" borderId="71" xfId="56" applyNumberFormat="1" applyFont="1" applyFill="1" applyBorder="1" applyAlignment="1">
      <alignment horizontal="center" vertical="center" wrapText="1"/>
      <protection/>
    </xf>
    <xf numFmtId="0" fontId="31" fillId="0" borderId="0" xfId="56" applyFont="1" applyFill="1">
      <alignment/>
      <protection/>
    </xf>
    <xf numFmtId="0" fontId="21" fillId="0" borderId="76" xfId="56" applyFont="1" applyFill="1" applyBorder="1">
      <alignment/>
      <protection/>
    </xf>
    <xf numFmtId="3" fontId="21" fillId="0" borderId="65" xfId="56" applyNumberFormat="1" applyFont="1" applyFill="1" applyBorder="1">
      <alignment/>
      <protection/>
    </xf>
    <xf numFmtId="3" fontId="21" fillId="0" borderId="74" xfId="56" applyNumberFormat="1" applyFont="1" applyFill="1" applyBorder="1">
      <alignment/>
      <protection/>
    </xf>
    <xf numFmtId="10" fontId="21" fillId="0" borderId="75" xfId="56" applyNumberFormat="1" applyFont="1" applyFill="1" applyBorder="1">
      <alignment/>
      <protection/>
    </xf>
    <xf numFmtId="0" fontId="21" fillId="0" borderId="77" xfId="56" applyFont="1" applyFill="1" applyBorder="1">
      <alignment/>
      <protection/>
    </xf>
    <xf numFmtId="3" fontId="21" fillId="0" borderId="69" xfId="56" applyNumberFormat="1" applyFont="1" applyFill="1" applyBorder="1">
      <alignment/>
      <protection/>
    </xf>
    <xf numFmtId="3" fontId="21" fillId="0" borderId="71" xfId="56" applyNumberFormat="1" applyFont="1" applyFill="1" applyBorder="1">
      <alignment/>
      <protection/>
    </xf>
    <xf numFmtId="10" fontId="21" fillId="0" borderId="78" xfId="56" applyNumberFormat="1" applyFont="1" applyFill="1" applyBorder="1">
      <alignment/>
      <protection/>
    </xf>
    <xf numFmtId="0" fontId="44" fillId="0" borderId="0" xfId="54" applyNumberFormat="1" applyFont="1" applyFill="1" applyBorder="1">
      <alignment/>
      <protection/>
    </xf>
    <xf numFmtId="3" fontId="21" fillId="0" borderId="0" xfId="56" applyNumberFormat="1" applyFont="1" applyFill="1">
      <alignment/>
      <protection/>
    </xf>
    <xf numFmtId="0" fontId="21" fillId="0" borderId="0" xfId="57" applyFont="1" applyFill="1">
      <alignment/>
      <protection/>
    </xf>
    <xf numFmtId="1" fontId="27" fillId="0" borderId="0" xfId="57" applyNumberFormat="1" applyFont="1" applyFill="1" applyAlignment="1">
      <alignment horizontal="center" vertical="center" wrapText="1"/>
      <protection/>
    </xf>
    <xf numFmtId="49" fontId="28" fillId="7" borderId="69" xfId="57" applyNumberFormat="1" applyFont="1" applyFill="1" applyBorder="1" applyAlignment="1">
      <alignment horizontal="center" vertical="center" wrapText="1"/>
      <protection/>
    </xf>
    <xf numFmtId="49" fontId="28" fillId="7" borderId="71" xfId="57" applyNumberFormat="1" applyFont="1" applyFill="1" applyBorder="1" applyAlignment="1">
      <alignment horizontal="center" vertical="center" wrapText="1"/>
      <protection/>
    </xf>
    <xf numFmtId="1" fontId="21" fillId="0" borderId="0" xfId="57" applyNumberFormat="1" applyFont="1" applyFill="1" applyAlignment="1">
      <alignment horizontal="center" vertical="center" wrapText="1"/>
      <protection/>
    </xf>
    <xf numFmtId="0" fontId="40" fillId="0" borderId="0" xfId="57" applyFont="1" applyFill="1">
      <alignment/>
      <protection/>
    </xf>
    <xf numFmtId="0" fontId="21" fillId="0" borderId="76" xfId="57" applyFont="1" applyFill="1" applyBorder="1">
      <alignment/>
      <protection/>
    </xf>
    <xf numFmtId="3" fontId="21" fillId="0" borderId="65" xfId="57" applyNumberFormat="1" applyFont="1" applyFill="1" applyBorder="1">
      <alignment/>
      <protection/>
    </xf>
    <xf numFmtId="3" fontId="21" fillId="0" borderId="74" xfId="57" applyNumberFormat="1" applyFont="1" applyFill="1" applyBorder="1">
      <alignment/>
      <protection/>
    </xf>
    <xf numFmtId="10" fontId="21" fillId="0" borderId="75" xfId="57" applyNumberFormat="1" applyFont="1" applyFill="1" applyBorder="1">
      <alignment/>
      <protection/>
    </xf>
    <xf numFmtId="0" fontId="31" fillId="0" borderId="0" xfId="57" applyFont="1" applyFill="1">
      <alignment/>
      <protection/>
    </xf>
    <xf numFmtId="0" fontId="21" fillId="0" borderId="77" xfId="57" applyFont="1" applyFill="1" applyBorder="1">
      <alignment/>
      <protection/>
    </xf>
    <xf numFmtId="3" fontId="21" fillId="0" borderId="69" xfId="57" applyNumberFormat="1" applyFont="1" applyFill="1" applyBorder="1">
      <alignment/>
      <protection/>
    </xf>
    <xf numFmtId="3" fontId="21" fillId="0" borderId="71" xfId="57" applyNumberFormat="1" applyFont="1" applyFill="1" applyBorder="1">
      <alignment/>
      <protection/>
    </xf>
    <xf numFmtId="10" fontId="21" fillId="0" borderId="78" xfId="57" applyNumberFormat="1" applyFont="1" applyFill="1" applyBorder="1">
      <alignment/>
      <protection/>
    </xf>
    <xf numFmtId="0" fontId="31" fillId="19" borderId="0" xfId="57" applyFont="1" applyFill="1">
      <alignment/>
      <protection/>
    </xf>
    <xf numFmtId="0" fontId="21" fillId="19" borderId="0" xfId="57" applyFont="1" applyFill="1">
      <alignment/>
      <protection/>
    </xf>
    <xf numFmtId="0" fontId="21" fillId="0" borderId="0" xfId="58" applyFont="1" applyFill="1">
      <alignment/>
      <protection/>
    </xf>
    <xf numFmtId="1" fontId="21" fillId="0" borderId="0" xfId="58" applyNumberFormat="1" applyFont="1" applyFill="1" applyAlignment="1">
      <alignment horizontal="center" vertical="center" wrapText="1"/>
      <protection/>
    </xf>
    <xf numFmtId="49" fontId="28" fillId="7" borderId="69" xfId="58" applyNumberFormat="1" applyFont="1" applyFill="1" applyBorder="1" applyAlignment="1">
      <alignment horizontal="center" vertical="center" wrapText="1"/>
      <protection/>
    </xf>
    <xf numFmtId="49" fontId="28" fillId="7" borderId="71" xfId="58" applyNumberFormat="1" applyFont="1" applyFill="1" applyBorder="1" applyAlignment="1">
      <alignment horizontal="center" vertical="center" wrapText="1"/>
      <protection/>
    </xf>
    <xf numFmtId="0" fontId="31" fillId="0" borderId="81" xfId="58" applyNumberFormat="1" applyFont="1" applyFill="1" applyBorder="1" applyAlignment="1">
      <alignment vertical="center"/>
      <protection/>
    </xf>
    <xf numFmtId="3" fontId="31" fillId="0" borderId="61" xfId="58" applyNumberFormat="1" applyFont="1" applyFill="1" applyBorder="1" applyAlignment="1">
      <alignment vertical="center"/>
      <protection/>
    </xf>
    <xf numFmtId="3" fontId="31" fillId="0" borderId="82" xfId="58" applyNumberFormat="1" applyFont="1" applyFill="1" applyBorder="1" applyAlignment="1">
      <alignment vertical="center"/>
      <protection/>
    </xf>
    <xf numFmtId="3" fontId="31" fillId="0" borderId="90" xfId="58" applyNumberFormat="1" applyFont="1" applyFill="1" applyBorder="1" applyAlignment="1">
      <alignment vertical="center"/>
      <protection/>
    </xf>
    <xf numFmtId="10" fontId="31" fillId="0" borderId="63" xfId="58" applyNumberFormat="1" applyFont="1" applyFill="1" applyBorder="1" applyAlignment="1">
      <alignment vertical="center"/>
      <protection/>
    </xf>
    <xf numFmtId="0" fontId="31" fillId="0" borderId="0" xfId="58" applyFont="1" applyFill="1" applyAlignment="1">
      <alignment vertical="center"/>
      <protection/>
    </xf>
    <xf numFmtId="0" fontId="21" fillId="0" borderId="76" xfId="58" applyFont="1" applyFill="1" applyBorder="1" applyAlignment="1">
      <alignment vertical="center"/>
      <protection/>
    </xf>
    <xf numFmtId="3" fontId="21" fillId="0" borderId="65" xfId="58" applyNumberFormat="1" applyFont="1" applyFill="1" applyBorder="1" applyAlignment="1">
      <alignment vertical="center"/>
      <protection/>
    </xf>
    <xf numFmtId="3" fontId="21" fillId="0" borderId="74" xfId="58" applyNumberFormat="1" applyFont="1" applyFill="1" applyBorder="1" applyAlignment="1">
      <alignment vertical="center"/>
      <protection/>
    </xf>
    <xf numFmtId="10" fontId="21" fillId="0" borderId="75" xfId="58" applyNumberFormat="1" applyFont="1" applyFill="1" applyBorder="1" applyAlignment="1">
      <alignment vertical="center"/>
      <protection/>
    </xf>
    <xf numFmtId="0" fontId="21" fillId="0" borderId="77" xfId="58" applyFont="1" applyFill="1" applyBorder="1" applyAlignment="1">
      <alignment vertical="center"/>
      <protection/>
    </xf>
    <xf numFmtId="3" fontId="21" fillId="0" borderId="69" xfId="58" applyNumberFormat="1" applyFont="1" applyFill="1" applyBorder="1" applyAlignment="1">
      <alignment vertical="center"/>
      <protection/>
    </xf>
    <xf numFmtId="3" fontId="21" fillId="0" borderId="71" xfId="58" applyNumberFormat="1" applyFont="1" applyFill="1" applyBorder="1" applyAlignment="1">
      <alignment vertical="center"/>
      <protection/>
    </xf>
    <xf numFmtId="10" fontId="21" fillId="0" borderId="78" xfId="58" applyNumberFormat="1" applyFont="1" applyFill="1" applyBorder="1" applyAlignment="1">
      <alignment vertical="center"/>
      <protection/>
    </xf>
    <xf numFmtId="3" fontId="21" fillId="0" borderId="103" xfId="61" applyNumberFormat="1" applyFont="1" applyBorder="1">
      <alignment/>
      <protection/>
    </xf>
    <xf numFmtId="3" fontId="21" fillId="0" borderId="104" xfId="61" applyNumberFormat="1" applyFont="1" applyBorder="1">
      <alignment/>
      <protection/>
    </xf>
    <xf numFmtId="10" fontId="21" fillId="0" borderId="105" xfId="61" applyNumberFormat="1" applyFont="1" applyBorder="1">
      <alignment/>
      <protection/>
    </xf>
    <xf numFmtId="3" fontId="21" fillId="0" borderId="106" xfId="61" applyNumberFormat="1" applyFont="1" applyBorder="1">
      <alignment/>
      <protection/>
    </xf>
    <xf numFmtId="3" fontId="21" fillId="0" borderId="107" xfId="61" applyNumberFormat="1" applyFont="1" applyBorder="1">
      <alignment/>
      <protection/>
    </xf>
    <xf numFmtId="10" fontId="21" fillId="0" borderId="108" xfId="61" applyNumberFormat="1" applyFont="1" applyBorder="1">
      <alignment/>
      <protection/>
    </xf>
    <xf numFmtId="10" fontId="21" fillId="0" borderId="105" xfId="61" applyNumberFormat="1" applyFont="1" applyBorder="1" applyAlignment="1">
      <alignment horizontal="right"/>
      <protection/>
    </xf>
    <xf numFmtId="10" fontId="21" fillId="0" borderId="108" xfId="61" applyNumberFormat="1" applyFont="1" applyBorder="1" applyAlignment="1">
      <alignment horizontal="right"/>
      <protection/>
    </xf>
    <xf numFmtId="3" fontId="21" fillId="0" borderId="109" xfId="61" applyNumberFormat="1" applyFont="1" applyBorder="1">
      <alignment/>
      <protection/>
    </xf>
    <xf numFmtId="3" fontId="21" fillId="0" borderId="110" xfId="61" applyNumberFormat="1" applyFont="1" applyBorder="1">
      <alignment/>
      <protection/>
    </xf>
    <xf numFmtId="10" fontId="21" fillId="0" borderId="111" xfId="61" applyNumberFormat="1" applyFont="1" applyBorder="1">
      <alignment/>
      <protection/>
    </xf>
    <xf numFmtId="0" fontId="21" fillId="0" borderId="84" xfId="60" applyNumberFormat="1" applyFont="1" applyBorder="1" quotePrefix="1">
      <alignment/>
      <protection/>
    </xf>
    <xf numFmtId="3" fontId="21" fillId="0" borderId="99" xfId="60" applyNumberFormat="1" applyFont="1" applyBorder="1">
      <alignment/>
      <protection/>
    </xf>
    <xf numFmtId="0" fontId="30" fillId="0" borderId="112" xfId="60" applyNumberFormat="1" applyFont="1" applyBorder="1">
      <alignment/>
      <protection/>
    </xf>
    <xf numFmtId="3" fontId="30" fillId="0" borderId="113" xfId="60" applyNumberFormat="1" applyFont="1" applyBorder="1">
      <alignment/>
      <protection/>
    </xf>
    <xf numFmtId="10" fontId="30" fillId="0" borderId="114" xfId="60" applyNumberFormat="1" applyFont="1" applyBorder="1">
      <alignment/>
      <protection/>
    </xf>
    <xf numFmtId="2" fontId="30" fillId="0" borderId="115" xfId="60" applyNumberFormat="1" applyFont="1" applyBorder="1">
      <alignment/>
      <protection/>
    </xf>
    <xf numFmtId="2" fontId="30" fillId="0" borderId="114" xfId="60" applyNumberFormat="1" applyFont="1" applyBorder="1">
      <alignment/>
      <protection/>
    </xf>
    <xf numFmtId="10" fontId="21" fillId="0" borderId="111" xfId="61" applyNumberFormat="1" applyFont="1" applyBorder="1" applyAlignment="1">
      <alignment horizontal="right"/>
      <protection/>
    </xf>
    <xf numFmtId="0" fontId="40" fillId="0" borderId="116" xfId="61" applyNumberFormat="1" applyFont="1" applyBorder="1">
      <alignment/>
      <protection/>
    </xf>
    <xf numFmtId="3" fontId="40" fillId="0" borderId="117" xfId="61" applyNumberFormat="1" applyFont="1" applyBorder="1">
      <alignment/>
      <protection/>
    </xf>
    <xf numFmtId="3" fontId="40" fillId="0" borderId="118" xfId="61" applyNumberFormat="1" applyFont="1" applyBorder="1">
      <alignment/>
      <protection/>
    </xf>
    <xf numFmtId="10" fontId="40" fillId="0" borderId="119" xfId="61" applyNumberFormat="1" applyFont="1" applyBorder="1">
      <alignment/>
      <protection/>
    </xf>
    <xf numFmtId="3" fontId="40" fillId="0" borderId="112" xfId="61" applyNumberFormat="1" applyFont="1" applyBorder="1">
      <alignment/>
      <protection/>
    </xf>
    <xf numFmtId="3" fontId="40" fillId="0" borderId="120" xfId="61" applyNumberFormat="1" applyFont="1" applyBorder="1">
      <alignment/>
      <protection/>
    </xf>
    <xf numFmtId="3" fontId="40" fillId="0" borderId="121" xfId="61" applyNumberFormat="1" applyFont="1" applyBorder="1">
      <alignment/>
      <protection/>
    </xf>
    <xf numFmtId="10" fontId="40" fillId="0" borderId="115" xfId="61" applyNumberFormat="1" applyFont="1" applyBorder="1">
      <alignment/>
      <protection/>
    </xf>
    <xf numFmtId="0" fontId="21" fillId="0" borderId="83" xfId="61" applyFont="1" applyBorder="1">
      <alignment/>
      <protection/>
    </xf>
    <xf numFmtId="3" fontId="21" fillId="0" borderId="99" xfId="61" applyNumberFormat="1" applyFont="1" applyBorder="1">
      <alignment/>
      <protection/>
    </xf>
    <xf numFmtId="3" fontId="21" fillId="0" borderId="85" xfId="61" applyNumberFormat="1" applyFont="1" applyBorder="1">
      <alignment/>
      <protection/>
    </xf>
    <xf numFmtId="10" fontId="21" fillId="0" borderId="67" xfId="61" applyNumberFormat="1" applyFont="1" applyBorder="1" applyAlignment="1">
      <alignment horizontal="right"/>
      <protection/>
    </xf>
    <xf numFmtId="0" fontId="27" fillId="18" borderId="83" xfId="63" applyNumberFormat="1" applyFont="1" applyFill="1" applyBorder="1">
      <alignment/>
      <protection/>
    </xf>
    <xf numFmtId="3" fontId="27" fillId="18" borderId="84" xfId="63" applyNumberFormat="1" applyFont="1" applyFill="1" applyBorder="1">
      <alignment/>
      <protection/>
    </xf>
    <xf numFmtId="10" fontId="27" fillId="18" borderId="85" xfId="63" applyNumberFormat="1" applyFont="1" applyFill="1" applyBorder="1">
      <alignment/>
      <protection/>
    </xf>
    <xf numFmtId="3" fontId="27" fillId="18" borderId="86" xfId="63" applyNumberFormat="1" applyFont="1" applyFill="1" applyBorder="1">
      <alignment/>
      <protection/>
    </xf>
    <xf numFmtId="10" fontId="27" fillId="18" borderId="66" xfId="63" applyNumberFormat="1" applyFont="1" applyFill="1" applyBorder="1">
      <alignment/>
      <protection/>
    </xf>
    <xf numFmtId="10" fontId="27" fillId="18" borderId="67" xfId="63" applyNumberFormat="1" applyFont="1" applyFill="1" applyBorder="1">
      <alignment/>
      <protection/>
    </xf>
    <xf numFmtId="0" fontId="41" fillId="0" borderId="116" xfId="63" applyNumberFormat="1" applyFont="1" applyBorder="1" applyAlignment="1">
      <alignment vertical="center"/>
      <protection/>
    </xf>
    <xf numFmtId="3" fontId="41" fillId="0" borderId="113" xfId="63" applyNumberFormat="1" applyFont="1" applyBorder="1" applyAlignment="1">
      <alignment vertical="center"/>
      <protection/>
    </xf>
    <xf numFmtId="10" fontId="41" fillId="0" borderId="120" xfId="63" applyNumberFormat="1" applyFont="1" applyBorder="1" applyAlignment="1">
      <alignment vertical="center"/>
      <protection/>
    </xf>
    <xf numFmtId="3" fontId="41" fillId="0" borderId="120" xfId="63" applyNumberFormat="1" applyFont="1" applyBorder="1" applyAlignment="1">
      <alignment vertical="center"/>
      <protection/>
    </xf>
    <xf numFmtId="10" fontId="41" fillId="0" borderId="115" xfId="63" applyNumberFormat="1" applyFont="1" applyBorder="1" applyAlignment="1">
      <alignment vertical="center"/>
      <protection/>
    </xf>
    <xf numFmtId="0" fontId="32" fillId="0" borderId="116" xfId="64" applyNumberFormat="1" applyFont="1" applyBorder="1" applyAlignment="1">
      <alignment vertical="center"/>
      <protection/>
    </xf>
    <xf numFmtId="3" fontId="32" fillId="0" borderId="113" xfId="64" applyNumberFormat="1" applyFont="1" applyBorder="1" applyAlignment="1">
      <alignment vertical="center"/>
      <protection/>
    </xf>
    <xf numFmtId="10" fontId="32" fillId="0" borderId="115" xfId="64" applyNumberFormat="1" applyFont="1" applyBorder="1" applyAlignment="1">
      <alignment vertical="center"/>
      <protection/>
    </xf>
    <xf numFmtId="3" fontId="32" fillId="0" borderId="121" xfId="64" applyNumberFormat="1" applyFont="1" applyBorder="1" applyAlignment="1">
      <alignment vertical="center"/>
      <protection/>
    </xf>
    <xf numFmtId="0" fontId="32" fillId="0" borderId="0" xfId="64" applyFont="1" applyAlignment="1">
      <alignment vertical="center"/>
      <protection/>
    </xf>
    <xf numFmtId="0" fontId="21" fillId="18" borderId="83" xfId="65" applyNumberFormat="1" applyFont="1" applyFill="1" applyBorder="1">
      <alignment/>
      <protection/>
    </xf>
    <xf numFmtId="3" fontId="21" fillId="18" borderId="84" xfId="65" applyNumberFormat="1" applyFont="1" applyFill="1" applyBorder="1">
      <alignment/>
      <protection/>
    </xf>
    <xf numFmtId="10" fontId="21" fillId="18" borderId="85" xfId="65" applyNumberFormat="1" applyFont="1" applyFill="1" applyBorder="1">
      <alignment/>
      <protection/>
    </xf>
    <xf numFmtId="3" fontId="21" fillId="18" borderId="86" xfId="65" applyNumberFormat="1" applyFont="1" applyFill="1" applyBorder="1">
      <alignment/>
      <protection/>
    </xf>
    <xf numFmtId="10" fontId="21" fillId="18" borderId="67" xfId="65" applyNumberFormat="1" applyFont="1" applyFill="1" applyBorder="1">
      <alignment/>
      <protection/>
    </xf>
    <xf numFmtId="0" fontId="32" fillId="0" borderId="116" xfId="65" applyNumberFormat="1" applyFont="1" applyBorder="1">
      <alignment/>
      <protection/>
    </xf>
    <xf numFmtId="3" fontId="32" fillId="0" borderId="113" xfId="65" applyNumberFormat="1" applyFont="1" applyBorder="1">
      <alignment/>
      <protection/>
    </xf>
    <xf numFmtId="10" fontId="32" fillId="0" borderId="120" xfId="65" applyNumberFormat="1" applyFont="1" applyBorder="1">
      <alignment/>
      <protection/>
    </xf>
    <xf numFmtId="3" fontId="32" fillId="0" borderId="120" xfId="65" applyNumberFormat="1" applyFont="1" applyBorder="1">
      <alignment/>
      <protection/>
    </xf>
    <xf numFmtId="10" fontId="32" fillId="0" borderId="115" xfId="65" applyNumberFormat="1" applyFont="1" applyBorder="1">
      <alignment/>
      <protection/>
    </xf>
    <xf numFmtId="3" fontId="32" fillId="0" borderId="121" xfId="65" applyNumberFormat="1" applyFont="1" applyBorder="1">
      <alignment/>
      <protection/>
    </xf>
    <xf numFmtId="0" fontId="21" fillId="0" borderId="83" xfId="55" applyFont="1" applyFill="1" applyBorder="1">
      <alignment/>
      <protection/>
    </xf>
    <xf numFmtId="3" fontId="21" fillId="0" borderId="99" xfId="55" applyNumberFormat="1" applyFont="1" applyFill="1" applyBorder="1">
      <alignment/>
      <protection/>
    </xf>
    <xf numFmtId="3" fontId="21" fillId="0" borderId="85" xfId="55" applyNumberFormat="1" applyFont="1" applyFill="1" applyBorder="1">
      <alignment/>
      <protection/>
    </xf>
    <xf numFmtId="10" fontId="21" fillId="0" borderId="67" xfId="55" applyNumberFormat="1" applyFont="1" applyFill="1" applyBorder="1">
      <alignment/>
      <protection/>
    </xf>
    <xf numFmtId="0" fontId="40" fillId="0" borderId="116" xfId="55" applyNumberFormat="1" applyFont="1" applyFill="1" applyBorder="1">
      <alignment/>
      <protection/>
    </xf>
    <xf numFmtId="3" fontId="40" fillId="0" borderId="113" xfId="55" applyNumberFormat="1" applyFont="1" applyFill="1" applyBorder="1">
      <alignment/>
      <protection/>
    </xf>
    <xf numFmtId="3" fontId="40" fillId="0" borderId="121" xfId="55" applyNumberFormat="1" applyFont="1" applyFill="1" applyBorder="1">
      <alignment/>
      <protection/>
    </xf>
    <xf numFmtId="3" fontId="40" fillId="0" borderId="120" xfId="55" applyNumberFormat="1" applyFont="1" applyFill="1" applyBorder="1">
      <alignment/>
      <protection/>
    </xf>
    <xf numFmtId="10" fontId="40" fillId="0" borderId="115" xfId="55" applyNumberFormat="1" applyFont="1" applyFill="1" applyBorder="1">
      <alignment/>
      <protection/>
    </xf>
    <xf numFmtId="0" fontId="40" fillId="0" borderId="0" xfId="55" applyFont="1" applyFill="1">
      <alignment/>
      <protection/>
    </xf>
    <xf numFmtId="0" fontId="21" fillId="0" borderId="83" xfId="56" applyFont="1" applyFill="1" applyBorder="1">
      <alignment/>
      <protection/>
    </xf>
    <xf numFmtId="3" fontId="21" fillId="0" borderId="99" xfId="56" applyNumberFormat="1" applyFont="1" applyFill="1" applyBorder="1">
      <alignment/>
      <protection/>
    </xf>
    <xf numFmtId="3" fontId="21" fillId="0" borderId="85" xfId="56" applyNumberFormat="1" applyFont="1" applyFill="1" applyBorder="1">
      <alignment/>
      <protection/>
    </xf>
    <xf numFmtId="10" fontId="21" fillId="0" borderId="67" xfId="56" applyNumberFormat="1" applyFont="1" applyFill="1" applyBorder="1">
      <alignment/>
      <protection/>
    </xf>
    <xf numFmtId="0" fontId="32" fillId="0" borderId="116" xfId="56" applyNumberFormat="1" applyFont="1" applyFill="1" applyBorder="1">
      <alignment/>
      <protection/>
    </xf>
    <xf numFmtId="3" fontId="32" fillId="0" borderId="113" xfId="56" applyNumberFormat="1" applyFont="1" applyFill="1" applyBorder="1">
      <alignment/>
      <protection/>
    </xf>
    <xf numFmtId="3" fontId="32" fillId="0" borderId="121" xfId="56" applyNumberFormat="1" applyFont="1" applyFill="1" applyBorder="1">
      <alignment/>
      <protection/>
    </xf>
    <xf numFmtId="3" fontId="32" fillId="0" borderId="120" xfId="56" applyNumberFormat="1" applyFont="1" applyFill="1" applyBorder="1">
      <alignment/>
      <protection/>
    </xf>
    <xf numFmtId="10" fontId="32" fillId="0" borderId="115" xfId="56" applyNumberFormat="1" applyFont="1" applyFill="1" applyBorder="1">
      <alignment/>
      <protection/>
    </xf>
    <xf numFmtId="0" fontId="32" fillId="0" borderId="0" xfId="56" applyFont="1" applyFill="1">
      <alignment/>
      <protection/>
    </xf>
    <xf numFmtId="0" fontId="21" fillId="0" borderId="83" xfId="57" applyFont="1" applyFill="1" applyBorder="1">
      <alignment/>
      <protection/>
    </xf>
    <xf numFmtId="3" fontId="21" fillId="0" borderId="99" xfId="57" applyNumberFormat="1" applyFont="1" applyFill="1" applyBorder="1">
      <alignment/>
      <protection/>
    </xf>
    <xf numFmtId="3" fontId="21" fillId="0" borderId="85" xfId="57" applyNumberFormat="1" applyFont="1" applyFill="1" applyBorder="1">
      <alignment/>
      <protection/>
    </xf>
    <xf numFmtId="10" fontId="21" fillId="0" borderId="67" xfId="57" applyNumberFormat="1" applyFont="1" applyFill="1" applyBorder="1">
      <alignment/>
      <protection/>
    </xf>
    <xf numFmtId="0" fontId="40" fillId="0" borderId="116" xfId="57" applyNumberFormat="1" applyFont="1" applyFill="1" applyBorder="1">
      <alignment/>
      <protection/>
    </xf>
    <xf numFmtId="3" fontId="40" fillId="0" borderId="113" xfId="57" applyNumberFormat="1" applyFont="1" applyFill="1" applyBorder="1">
      <alignment/>
      <protection/>
    </xf>
    <xf numFmtId="3" fontId="40" fillId="0" borderId="121" xfId="57" applyNumberFormat="1" applyFont="1" applyFill="1" applyBorder="1">
      <alignment/>
      <protection/>
    </xf>
    <xf numFmtId="3" fontId="40" fillId="0" borderId="120" xfId="57" applyNumberFormat="1" applyFont="1" applyFill="1" applyBorder="1">
      <alignment/>
      <protection/>
    </xf>
    <xf numFmtId="10" fontId="40" fillId="0" borderId="115" xfId="57" applyNumberFormat="1" applyFont="1" applyFill="1" applyBorder="1">
      <alignment/>
      <protection/>
    </xf>
    <xf numFmtId="2" fontId="27" fillId="0" borderId="27" xfId="53" applyNumberFormat="1" applyFont="1" applyFill="1" applyBorder="1" applyAlignment="1" applyProtection="1">
      <alignment horizontal="right" indent="1"/>
      <protection/>
    </xf>
    <xf numFmtId="2" fontId="27" fillId="0" borderId="28" xfId="53" applyNumberFormat="1" applyFont="1" applyFill="1" applyBorder="1" applyAlignment="1" applyProtection="1">
      <alignment horizontal="center"/>
      <protection/>
    </xf>
    <xf numFmtId="2" fontId="27" fillId="0" borderId="29" xfId="53" applyNumberFormat="1" applyFont="1" applyFill="1" applyBorder="1" applyAlignment="1" applyProtection="1">
      <alignment horizontal="center"/>
      <protection/>
    </xf>
    <xf numFmtId="2" fontId="27" fillId="0" borderId="30" xfId="53" applyNumberFormat="1" applyFont="1" applyFill="1" applyBorder="1" applyAlignment="1" applyProtection="1">
      <alignment horizontal="center"/>
      <protection/>
    </xf>
    <xf numFmtId="2" fontId="27" fillId="0" borderId="31" xfId="53" applyNumberFormat="1" applyFont="1" applyFill="1" applyBorder="1" applyAlignment="1" applyProtection="1">
      <alignment horizontal="right" indent="1"/>
      <protection/>
    </xf>
    <xf numFmtId="2" fontId="27" fillId="0" borderId="32" xfId="53" applyNumberFormat="1" applyFont="1" applyFill="1" applyBorder="1" applyAlignment="1" applyProtection="1">
      <alignment horizontal="right" indent="1"/>
      <protection/>
    </xf>
    <xf numFmtId="2" fontId="27" fillId="0" borderId="56" xfId="53" applyNumberFormat="1" applyFont="1" applyFill="1" applyBorder="1" applyAlignment="1" applyProtection="1">
      <alignment horizontal="center"/>
      <protection/>
    </xf>
    <xf numFmtId="2" fontId="27" fillId="0" borderId="32" xfId="53" applyNumberFormat="1" applyFont="1" applyFill="1" applyBorder="1" applyAlignment="1" applyProtection="1">
      <alignment horizontal="center"/>
      <protection/>
    </xf>
    <xf numFmtId="2" fontId="27" fillId="0" borderId="0" xfId="53" applyNumberFormat="1" applyFont="1" applyFill="1" applyBorder="1" applyAlignment="1" applyProtection="1">
      <alignment horizontal="right" indent="1"/>
      <protection/>
    </xf>
    <xf numFmtId="2" fontId="27" fillId="0" borderId="34" xfId="53" applyNumberFormat="1" applyFont="1" applyFill="1" applyBorder="1" applyAlignment="1" applyProtection="1">
      <alignment horizontal="center"/>
      <protection/>
    </xf>
    <xf numFmtId="2" fontId="27" fillId="0" borderId="48" xfId="53" applyNumberFormat="1" applyFont="1" applyFill="1" applyBorder="1" applyProtection="1">
      <alignment/>
      <protection/>
    </xf>
    <xf numFmtId="2" fontId="27" fillId="0" borderId="49" xfId="53" applyNumberFormat="1" applyFont="1" applyFill="1" applyBorder="1" applyProtection="1">
      <alignment/>
      <protection/>
    </xf>
    <xf numFmtId="2" fontId="27" fillId="0" borderId="50" xfId="53" applyNumberFormat="1" applyFont="1" applyFill="1" applyBorder="1" applyAlignment="1" applyProtection="1">
      <alignment horizontal="center"/>
      <protection/>
    </xf>
    <xf numFmtId="2" fontId="27" fillId="0" borderId="51" xfId="53" applyNumberFormat="1" applyFont="1" applyFill="1" applyBorder="1" applyAlignment="1" applyProtection="1">
      <alignment horizontal="center"/>
      <protection/>
    </xf>
    <xf numFmtId="2" fontId="27" fillId="0" borderId="122" xfId="53" applyNumberFormat="1" applyFont="1" applyFill="1" applyBorder="1" applyAlignment="1" applyProtection="1">
      <alignment horizontal="right" indent="1"/>
      <protection/>
    </xf>
    <xf numFmtId="2" fontId="27" fillId="0" borderId="52" xfId="53" applyNumberFormat="1" applyFont="1" applyFill="1" applyBorder="1" applyAlignment="1" applyProtection="1">
      <alignment horizontal="right" indent="1"/>
      <protection/>
    </xf>
    <xf numFmtId="2" fontId="27" fillId="0" borderId="53" xfId="53" applyNumberFormat="1" applyFont="1" applyFill="1" applyBorder="1" applyAlignment="1" applyProtection="1">
      <alignment horizontal="right" indent="1"/>
      <protection/>
    </xf>
    <xf numFmtId="2" fontId="27" fillId="0" borderId="49" xfId="53" applyNumberFormat="1" applyFont="1" applyFill="1" applyBorder="1" applyAlignment="1" applyProtection="1">
      <alignment horizontal="right" indent="1"/>
      <protection/>
    </xf>
    <xf numFmtId="2" fontId="27" fillId="0" borderId="54" xfId="53" applyNumberFormat="1" applyFont="1" applyBorder="1" applyAlignment="1" applyProtection="1">
      <alignment horizontal="right" indent="1"/>
      <protection/>
    </xf>
    <xf numFmtId="37" fontId="27" fillId="0" borderId="51" xfId="53" applyFont="1" applyBorder="1">
      <alignment/>
      <protection/>
    </xf>
    <xf numFmtId="2" fontId="27" fillId="0" borderId="54" xfId="53" applyNumberFormat="1" applyFont="1" applyBorder="1">
      <alignment/>
      <protection/>
    </xf>
    <xf numFmtId="2" fontId="27" fillId="0" borderId="55" xfId="53" applyNumberFormat="1" applyFont="1" applyBorder="1">
      <alignment/>
      <protection/>
    </xf>
    <xf numFmtId="2" fontId="27" fillId="0" borderId="27" xfId="53" applyNumberFormat="1" applyFont="1" applyFill="1" applyBorder="1" applyProtection="1">
      <alignment/>
      <protection/>
    </xf>
    <xf numFmtId="2" fontId="27" fillId="0" borderId="28" xfId="53" applyNumberFormat="1" applyFont="1" applyFill="1" applyBorder="1" applyProtection="1">
      <alignment/>
      <protection/>
    </xf>
    <xf numFmtId="2" fontId="27" fillId="0" borderId="33" xfId="53" applyNumberFormat="1" applyFont="1" applyFill="1" applyBorder="1" applyAlignment="1" applyProtection="1">
      <alignment horizontal="right" indent="1"/>
      <protection/>
    </xf>
    <xf numFmtId="2" fontId="27" fillId="0" borderId="28" xfId="53" applyNumberFormat="1" applyFont="1" applyFill="1" applyBorder="1" applyAlignment="1" applyProtection="1">
      <alignment horizontal="right" indent="1"/>
      <protection/>
    </xf>
    <xf numFmtId="2" fontId="27" fillId="0" borderId="0" xfId="53" applyNumberFormat="1" applyFont="1" applyBorder="1" applyAlignment="1" applyProtection="1">
      <alignment horizontal="right" indent="1"/>
      <protection/>
    </xf>
    <xf numFmtId="37" fontId="27" fillId="0" borderId="30" xfId="53" applyFont="1" applyBorder="1">
      <alignment/>
      <protection/>
    </xf>
    <xf numFmtId="2" fontId="27" fillId="0" borderId="0" xfId="53" applyNumberFormat="1" applyFont="1" applyBorder="1">
      <alignment/>
      <protection/>
    </xf>
    <xf numFmtId="2" fontId="27" fillId="0" borderId="34" xfId="53" applyNumberFormat="1" applyFont="1" applyBorder="1">
      <alignment/>
      <protection/>
    </xf>
    <xf numFmtId="2" fontId="27" fillId="0" borderId="123" xfId="53" applyNumberFormat="1" applyFont="1" applyFill="1" applyBorder="1" applyAlignment="1" applyProtection="1">
      <alignment horizontal="right" indent="1"/>
      <protection/>
    </xf>
    <xf numFmtId="2" fontId="27" fillId="0" borderId="26" xfId="53" applyNumberFormat="1" applyFont="1" applyFill="1" applyBorder="1" applyAlignment="1" applyProtection="1">
      <alignment horizontal="center"/>
      <protection/>
    </xf>
    <xf numFmtId="2" fontId="27" fillId="0" borderId="124" xfId="53" applyNumberFormat="1" applyFont="1" applyFill="1" applyBorder="1" applyAlignment="1" applyProtection="1">
      <alignment horizontal="center"/>
      <protection/>
    </xf>
    <xf numFmtId="2" fontId="27" fillId="0" borderId="125" xfId="53" applyNumberFormat="1" applyFont="1" applyFill="1" applyBorder="1" applyAlignment="1" applyProtection="1">
      <alignment horizontal="center"/>
      <protection/>
    </xf>
    <xf numFmtId="2" fontId="27" fillId="0" borderId="23" xfId="53" applyNumberFormat="1" applyFont="1" applyFill="1" applyBorder="1" applyAlignment="1" applyProtection="1">
      <alignment horizontal="right" indent="1"/>
      <protection/>
    </xf>
    <xf numFmtId="2" fontId="27" fillId="0" borderId="24" xfId="53" applyNumberFormat="1" applyFont="1" applyFill="1" applyBorder="1" applyAlignment="1" applyProtection="1">
      <alignment horizontal="right" indent="1"/>
      <protection/>
    </xf>
    <xf numFmtId="2" fontId="27" fillId="0" borderId="25" xfId="53" applyNumberFormat="1" applyFont="1" applyFill="1" applyBorder="1" applyAlignment="1" applyProtection="1">
      <alignment horizontal="center"/>
      <protection/>
    </xf>
    <xf numFmtId="2" fontId="27" fillId="0" borderId="24" xfId="53" applyNumberFormat="1" applyFont="1" applyFill="1" applyBorder="1" applyAlignment="1" applyProtection="1">
      <alignment horizontal="center"/>
      <protection/>
    </xf>
    <xf numFmtId="2" fontId="27" fillId="0" borderId="24" xfId="53" applyNumberFormat="1" applyFont="1" applyBorder="1" applyAlignment="1" applyProtection="1">
      <alignment horizontal="center"/>
      <protection/>
    </xf>
    <xf numFmtId="2" fontId="27" fillId="0" borderId="125" xfId="53" applyNumberFormat="1" applyFont="1" applyBorder="1" applyAlignment="1" applyProtection="1">
      <alignment horizontal="center"/>
      <protection/>
    </xf>
    <xf numFmtId="2" fontId="27" fillId="0" borderId="11" xfId="53" applyNumberFormat="1" applyFont="1" applyFill="1" applyBorder="1" applyAlignment="1" applyProtection="1">
      <alignment horizontal="right" indent="1"/>
      <protection/>
    </xf>
    <xf numFmtId="2" fontId="27" fillId="0" borderId="126" xfId="53" applyNumberFormat="1" applyFont="1" applyFill="1" applyBorder="1" applyAlignment="1" applyProtection="1">
      <alignment horizontal="center"/>
      <protection/>
    </xf>
    <xf numFmtId="37" fontId="22" fillId="7" borderId="13" xfId="53" applyFont="1" applyFill="1" applyBorder="1" applyAlignment="1">
      <alignment horizontal="center" vertical="center"/>
      <protection/>
    </xf>
    <xf numFmtId="37" fontId="22" fillId="7" borderId="127" xfId="53" applyFont="1" applyFill="1" applyBorder="1" applyAlignment="1">
      <alignment horizontal="center" vertical="center"/>
      <protection/>
    </xf>
    <xf numFmtId="37" fontId="22" fillId="7" borderId="14" xfId="53" applyFont="1" applyFill="1" applyBorder="1" applyAlignment="1">
      <alignment horizontal="center" vertical="center"/>
      <protection/>
    </xf>
    <xf numFmtId="37" fontId="22" fillId="7" borderId="15" xfId="53" applyFont="1" applyFill="1" applyBorder="1" applyAlignment="1">
      <alignment horizontal="center" vertical="center"/>
      <protection/>
    </xf>
    <xf numFmtId="37" fontId="22" fillId="7" borderId="0" xfId="53" applyFont="1" applyFill="1" applyBorder="1" applyAlignment="1">
      <alignment horizontal="center" vertical="center"/>
      <protection/>
    </xf>
    <xf numFmtId="37" fontId="22" fillId="7" borderId="16" xfId="53" applyFont="1" applyFill="1" applyBorder="1" applyAlignment="1">
      <alignment horizontal="center" vertical="center"/>
      <protection/>
    </xf>
    <xf numFmtId="37" fontId="25" fillId="7" borderId="0" xfId="53" applyFont="1" applyFill="1" applyBorder="1" applyAlignment="1">
      <alignment horizontal="center" vertical="center"/>
      <protection/>
    </xf>
    <xf numFmtId="37" fontId="25" fillId="7" borderId="16" xfId="53" applyFont="1" applyFill="1" applyBorder="1" applyAlignment="1">
      <alignment horizontal="center" vertical="center"/>
      <protection/>
    </xf>
    <xf numFmtId="37" fontId="26" fillId="0" borderId="15" xfId="53" applyFont="1" applyFill="1" applyBorder="1" applyAlignment="1" applyProtection="1">
      <alignment horizontal="center" vertical="center"/>
      <protection/>
    </xf>
    <xf numFmtId="37" fontId="29" fillId="0" borderId="15" xfId="53" applyFont="1" applyBorder="1">
      <alignment/>
      <protection/>
    </xf>
    <xf numFmtId="37" fontId="29" fillId="0" borderId="46" xfId="53" applyFont="1" applyBorder="1">
      <alignment/>
      <protection/>
    </xf>
    <xf numFmtId="37" fontId="26" fillId="7" borderId="15" xfId="53" applyFont="1" applyFill="1" applyBorder="1" applyAlignment="1">
      <alignment horizontal="center"/>
      <protection/>
    </xf>
    <xf numFmtId="37" fontId="26" fillId="7" borderId="16" xfId="53" applyFont="1" applyFill="1" applyBorder="1" applyAlignment="1">
      <alignment horizontal="center"/>
      <protection/>
    </xf>
    <xf numFmtId="37" fontId="25" fillId="7" borderId="128" xfId="53" applyFont="1" applyFill="1" applyBorder="1" applyAlignment="1" applyProtection="1">
      <alignment horizontal="center"/>
      <protection/>
    </xf>
    <xf numFmtId="37" fontId="25" fillId="7" borderId="17" xfId="53" applyFont="1" applyFill="1" applyBorder="1" applyAlignment="1" applyProtection="1">
      <alignment horizontal="center"/>
      <protection/>
    </xf>
    <xf numFmtId="37" fontId="25" fillId="7" borderId="129" xfId="53" applyFont="1" applyFill="1" applyBorder="1" applyAlignment="1" applyProtection="1">
      <alignment horizontal="center"/>
      <protection/>
    </xf>
    <xf numFmtId="37" fontId="25" fillId="7" borderId="130" xfId="53" applyFont="1" applyFill="1" applyBorder="1" applyAlignment="1">
      <alignment horizontal="center" vertical="center"/>
      <protection/>
    </xf>
    <xf numFmtId="37" fontId="27" fillId="7" borderId="27" xfId="53" applyFont="1" applyFill="1" applyBorder="1" applyAlignment="1">
      <alignment horizontal="center" vertical="center"/>
      <protection/>
    </xf>
    <xf numFmtId="37" fontId="27" fillId="7" borderId="123" xfId="53" applyFont="1" applyFill="1" applyBorder="1" applyAlignment="1">
      <alignment horizontal="center" vertical="center"/>
      <protection/>
    </xf>
    <xf numFmtId="37" fontId="25" fillId="7" borderId="131" xfId="53" applyFont="1" applyFill="1" applyBorder="1" applyAlignment="1">
      <alignment horizontal="center" vertical="center"/>
      <protection/>
    </xf>
    <xf numFmtId="37" fontId="27" fillId="7" borderId="28" xfId="53" applyFont="1" applyFill="1" applyBorder="1" applyAlignment="1">
      <alignment horizontal="center" vertical="center"/>
      <protection/>
    </xf>
    <xf numFmtId="37" fontId="27" fillId="7" borderId="26" xfId="53" applyFont="1" applyFill="1" applyBorder="1" applyAlignment="1">
      <alignment horizontal="center" vertical="center"/>
      <protection/>
    </xf>
    <xf numFmtId="37" fontId="25" fillId="7" borderId="127" xfId="53" applyFont="1" applyFill="1" applyBorder="1" applyAlignment="1">
      <alignment horizontal="center" vertical="center"/>
      <protection/>
    </xf>
    <xf numFmtId="37" fontId="27" fillId="7" borderId="0" xfId="53" applyFont="1" applyFill="1" applyBorder="1" applyAlignment="1">
      <alignment horizontal="center" vertical="center"/>
      <protection/>
    </xf>
    <xf numFmtId="37" fontId="27" fillId="7" borderId="11" xfId="53" applyFont="1" applyFill="1" applyBorder="1" applyAlignment="1">
      <alignment horizontal="center" vertical="center"/>
      <protection/>
    </xf>
    <xf numFmtId="37" fontId="25" fillId="7" borderId="132" xfId="53" applyFont="1" applyFill="1" applyBorder="1" applyAlignment="1">
      <alignment horizontal="center" vertical="center" wrapText="1"/>
      <protection/>
    </xf>
    <xf numFmtId="37" fontId="27" fillId="7" borderId="34" xfId="53" applyFont="1" applyFill="1" applyBorder="1" applyAlignment="1">
      <alignment horizontal="center" vertical="center" wrapText="1"/>
      <protection/>
    </xf>
    <xf numFmtId="37" fontId="27" fillId="7" borderId="126" xfId="53" applyFont="1" applyFill="1" applyBorder="1" applyAlignment="1">
      <alignment horizontal="center" vertical="center" wrapText="1"/>
      <protection/>
    </xf>
    <xf numFmtId="37" fontId="25" fillId="7" borderId="133" xfId="53" applyFont="1" applyFill="1" applyBorder="1" applyAlignment="1">
      <alignment horizontal="center" vertical="center" wrapText="1"/>
      <protection/>
    </xf>
    <xf numFmtId="37" fontId="27" fillId="7" borderId="30" xfId="53" applyFont="1" applyFill="1" applyBorder="1" applyAlignment="1">
      <alignment horizontal="center" vertical="center" wrapText="1"/>
      <protection/>
    </xf>
    <xf numFmtId="37" fontId="27" fillId="7" borderId="125" xfId="53" applyFont="1" applyFill="1" applyBorder="1" applyAlignment="1">
      <alignment horizontal="center" vertical="center" wrapText="1"/>
      <protection/>
    </xf>
    <xf numFmtId="37" fontId="25" fillId="7" borderId="13" xfId="53" applyFont="1" applyFill="1" applyBorder="1" applyAlignment="1" applyProtection="1">
      <alignment horizontal="center" vertical="center"/>
      <protection/>
    </xf>
    <xf numFmtId="37" fontId="25" fillId="7" borderId="127" xfId="53" applyFont="1" applyFill="1" applyBorder="1" applyAlignment="1" applyProtection="1">
      <alignment horizontal="center" vertical="center"/>
      <protection/>
    </xf>
    <xf numFmtId="37" fontId="25" fillId="7" borderId="14" xfId="53" applyFont="1" applyFill="1" applyBorder="1" applyAlignment="1" applyProtection="1">
      <alignment horizontal="center" vertical="center"/>
      <protection/>
    </xf>
    <xf numFmtId="37" fontId="25" fillId="7" borderId="15" xfId="53" applyFont="1" applyFill="1" applyBorder="1" applyAlignment="1" applyProtection="1">
      <alignment horizontal="center" vertical="center"/>
      <protection/>
    </xf>
    <xf numFmtId="37" fontId="25" fillId="7" borderId="0" xfId="53" applyFont="1" applyFill="1" applyBorder="1" applyAlignment="1" applyProtection="1">
      <alignment horizontal="center" vertical="center"/>
      <protection/>
    </xf>
    <xf numFmtId="37" fontId="25" fillId="7" borderId="16" xfId="53" applyFont="1" applyFill="1" applyBorder="1" applyAlignment="1" applyProtection="1">
      <alignment horizontal="center" vertical="center"/>
      <protection/>
    </xf>
    <xf numFmtId="37" fontId="25" fillId="7" borderId="13" xfId="53" applyFont="1" applyFill="1" applyBorder="1" applyAlignment="1">
      <alignment horizontal="center" vertical="center"/>
      <protection/>
    </xf>
    <xf numFmtId="37" fontId="25" fillId="7" borderId="14" xfId="53" applyFont="1" applyFill="1" applyBorder="1" applyAlignment="1">
      <alignment horizontal="center" vertical="center"/>
      <protection/>
    </xf>
    <xf numFmtId="37" fontId="25" fillId="7" borderId="15" xfId="53" applyFont="1" applyFill="1" applyBorder="1" applyAlignment="1">
      <alignment horizontal="center" vertical="center"/>
      <protection/>
    </xf>
    <xf numFmtId="37" fontId="25" fillId="7" borderId="134" xfId="53" applyFont="1" applyFill="1" applyBorder="1" applyAlignment="1" applyProtection="1">
      <alignment horizontal="center" vertical="center"/>
      <protection/>
    </xf>
    <xf numFmtId="37" fontId="27" fillId="7" borderId="29" xfId="53" applyFont="1" applyFill="1" applyBorder="1" applyAlignment="1">
      <alignment vertical="center"/>
      <protection/>
    </xf>
    <xf numFmtId="37" fontId="27" fillId="7" borderId="124" xfId="53" applyFont="1" applyFill="1" applyBorder="1" applyAlignment="1">
      <alignment vertical="center"/>
      <protection/>
    </xf>
    <xf numFmtId="0" fontId="28" fillId="7" borderId="98" xfId="59" applyFont="1" applyFill="1" applyBorder="1" applyAlignment="1">
      <alignment horizontal="center"/>
      <protection/>
    </xf>
    <xf numFmtId="0" fontId="28" fillId="7" borderId="101" xfId="59" applyFont="1" applyFill="1" applyBorder="1" applyAlignment="1">
      <alignment horizontal="center"/>
      <protection/>
    </xf>
    <xf numFmtId="0" fontId="28" fillId="7" borderId="44" xfId="59" applyFont="1" applyFill="1" applyBorder="1" applyAlignment="1">
      <alignment horizontal="center"/>
      <protection/>
    </xf>
    <xf numFmtId="0" fontId="28" fillId="7" borderId="43" xfId="59" applyFont="1" applyFill="1" applyBorder="1" applyAlignment="1">
      <alignment horizontal="center"/>
      <protection/>
    </xf>
    <xf numFmtId="0" fontId="28" fillId="7" borderId="80" xfId="59" applyFont="1" applyFill="1" applyBorder="1" applyAlignment="1">
      <alignment horizontal="center"/>
      <protection/>
    </xf>
    <xf numFmtId="1" fontId="28" fillId="7" borderId="95" xfId="59" applyNumberFormat="1" applyFont="1" applyFill="1" applyBorder="1" applyAlignment="1">
      <alignment horizontal="center" vertical="center" wrapText="1"/>
      <protection/>
    </xf>
    <xf numFmtId="0" fontId="21" fillId="7" borderId="87" xfId="59" applyFont="1" applyFill="1" applyBorder="1" applyAlignment="1">
      <alignment vertical="center"/>
      <protection/>
    </xf>
    <xf numFmtId="0" fontId="23" fillId="7" borderId="98" xfId="59" applyFont="1" applyFill="1" applyBorder="1" applyAlignment="1">
      <alignment horizontal="center" vertical="center"/>
      <protection/>
    </xf>
    <xf numFmtId="0" fontId="23" fillId="7" borderId="101" xfId="59" applyFont="1" applyFill="1" applyBorder="1" applyAlignment="1">
      <alignment horizontal="center" vertical="center"/>
      <protection/>
    </xf>
    <xf numFmtId="0" fontId="23" fillId="7" borderId="80" xfId="59" applyFont="1" applyFill="1" applyBorder="1" applyAlignment="1">
      <alignment horizontal="center" vertical="center"/>
      <protection/>
    </xf>
    <xf numFmtId="0" fontId="28" fillId="7" borderId="98" xfId="60" applyFont="1" applyFill="1" applyBorder="1" applyAlignment="1">
      <alignment horizontal="center"/>
      <protection/>
    </xf>
    <xf numFmtId="0" fontId="28" fillId="7" borderId="101" xfId="60" applyFont="1" applyFill="1" applyBorder="1" applyAlignment="1">
      <alignment horizontal="center"/>
      <protection/>
    </xf>
    <xf numFmtId="0" fontId="28" fillId="7" borderId="44" xfId="60" applyFont="1" applyFill="1" applyBorder="1" applyAlignment="1">
      <alignment horizontal="center"/>
      <protection/>
    </xf>
    <xf numFmtId="0" fontId="28" fillId="7" borderId="43" xfId="60" applyFont="1" applyFill="1" applyBorder="1" applyAlignment="1">
      <alignment horizontal="center"/>
      <protection/>
    </xf>
    <xf numFmtId="0" fontId="28" fillId="7" borderId="80" xfId="60" applyFont="1" applyFill="1" applyBorder="1" applyAlignment="1">
      <alignment horizontal="center"/>
      <protection/>
    </xf>
    <xf numFmtId="1" fontId="28" fillId="7" borderId="95" xfId="60" applyNumberFormat="1" applyFont="1" applyFill="1" applyBorder="1" applyAlignment="1">
      <alignment horizontal="center" vertical="center" wrapText="1"/>
      <protection/>
    </xf>
    <xf numFmtId="0" fontId="21" fillId="7" borderId="87" xfId="60" applyFont="1" applyFill="1" applyBorder="1" applyAlignment="1">
      <alignment vertical="center"/>
      <protection/>
    </xf>
    <xf numFmtId="0" fontId="23" fillId="7" borderId="98" xfId="60" applyFont="1" applyFill="1" applyBorder="1" applyAlignment="1">
      <alignment horizontal="center" vertical="center"/>
      <protection/>
    </xf>
    <xf numFmtId="0" fontId="23" fillId="7" borderId="101" xfId="60" applyFont="1" applyFill="1" applyBorder="1" applyAlignment="1">
      <alignment horizontal="center" vertical="center"/>
      <protection/>
    </xf>
    <xf numFmtId="0" fontId="23" fillId="7" borderId="80" xfId="60" applyFont="1" applyFill="1" applyBorder="1" applyAlignment="1">
      <alignment horizontal="center" vertical="center"/>
      <protection/>
    </xf>
    <xf numFmtId="0" fontId="23" fillId="7" borderId="135" xfId="61" applyFont="1" applyFill="1" applyBorder="1" applyAlignment="1">
      <alignment horizontal="center" vertical="center"/>
      <protection/>
    </xf>
    <xf numFmtId="0" fontId="23" fillId="7" borderId="44" xfId="61" applyFont="1" applyFill="1" applyBorder="1" applyAlignment="1">
      <alignment horizontal="center" vertical="center"/>
      <protection/>
    </xf>
    <xf numFmtId="0" fontId="23" fillId="7" borderId="43" xfId="61" applyFont="1" applyFill="1" applyBorder="1" applyAlignment="1">
      <alignment horizontal="center" vertical="center"/>
      <protection/>
    </xf>
    <xf numFmtId="1" fontId="25" fillId="7" borderId="81" xfId="61" applyNumberFormat="1" applyFont="1" applyFill="1" applyBorder="1" applyAlignment="1">
      <alignment horizontal="center" vertical="center" wrapText="1"/>
      <protection/>
    </xf>
    <xf numFmtId="0" fontId="27" fillId="7" borderId="76" xfId="61" applyFont="1" applyFill="1" applyBorder="1" applyAlignment="1">
      <alignment vertical="center"/>
      <protection/>
    </xf>
    <xf numFmtId="0" fontId="27" fillId="7" borderId="136" xfId="61" applyFont="1" applyFill="1" applyBorder="1" applyAlignment="1">
      <alignment vertical="center"/>
      <protection/>
    </xf>
    <xf numFmtId="1" fontId="28" fillId="7" borderId="59" xfId="61" applyNumberFormat="1" applyFont="1" applyFill="1" applyBorder="1" applyAlignment="1">
      <alignment horizontal="center" vertical="center" wrapText="1"/>
      <protection/>
    </xf>
    <xf numFmtId="0" fontId="21" fillId="7" borderId="70" xfId="61" applyFont="1" applyFill="1" applyBorder="1">
      <alignment/>
      <protection/>
    </xf>
    <xf numFmtId="49" fontId="28" fillId="7" borderId="60" xfId="61" applyNumberFormat="1" applyFont="1" applyFill="1" applyBorder="1" applyAlignment="1">
      <alignment horizontal="center" vertical="center" wrapText="1"/>
      <protection/>
    </xf>
    <xf numFmtId="49" fontId="21" fillId="7" borderId="97" xfId="61" applyNumberFormat="1" applyFont="1" applyFill="1" applyBorder="1">
      <alignment/>
      <protection/>
    </xf>
    <xf numFmtId="49" fontId="21" fillId="7" borderId="82" xfId="61" applyNumberFormat="1" applyFont="1" applyFill="1" applyBorder="1">
      <alignment/>
      <protection/>
    </xf>
    <xf numFmtId="1" fontId="28" fillId="7" borderId="63" xfId="61" applyNumberFormat="1" applyFont="1" applyFill="1" applyBorder="1" applyAlignment="1">
      <alignment horizontal="center" vertical="center" wrapText="1"/>
      <protection/>
    </xf>
    <xf numFmtId="0" fontId="21" fillId="7" borderId="78" xfId="61" applyFont="1" applyFill="1" applyBorder="1" applyAlignment="1">
      <alignment horizontal="center" vertical="center" wrapText="1"/>
      <protection/>
    </xf>
    <xf numFmtId="1" fontId="28" fillId="7" borderId="66" xfId="61" applyNumberFormat="1" applyFont="1" applyFill="1" applyBorder="1" applyAlignment="1">
      <alignment horizontal="center" vertical="center" wrapText="1"/>
      <protection/>
    </xf>
    <xf numFmtId="0" fontId="21" fillId="7" borderId="137" xfId="61" applyFont="1" applyFill="1" applyBorder="1" applyAlignment="1">
      <alignment horizontal="center" vertical="center" wrapText="1"/>
      <protection/>
    </xf>
    <xf numFmtId="0" fontId="28" fillId="7" borderId="79" xfId="61" applyFont="1" applyFill="1" applyBorder="1" applyAlignment="1">
      <alignment horizontal="center"/>
      <protection/>
    </xf>
    <xf numFmtId="0" fontId="28" fillId="7" borderId="89" xfId="61" applyFont="1" applyFill="1" applyBorder="1" applyAlignment="1">
      <alignment horizontal="center"/>
      <protection/>
    </xf>
    <xf numFmtId="0" fontId="28" fillId="7" borderId="58" xfId="61" applyFont="1" applyFill="1" applyBorder="1" applyAlignment="1">
      <alignment horizontal="center"/>
      <protection/>
    </xf>
    <xf numFmtId="1" fontId="28" fillId="7" borderId="81" xfId="61" applyNumberFormat="1" applyFont="1" applyFill="1" applyBorder="1" applyAlignment="1">
      <alignment horizontal="center" vertical="center" wrapText="1"/>
      <protection/>
    </xf>
    <xf numFmtId="0" fontId="21" fillId="7" borderId="76" xfId="61" applyFont="1" applyFill="1" applyBorder="1" applyAlignment="1">
      <alignment vertical="center"/>
      <protection/>
    </xf>
    <xf numFmtId="0" fontId="21" fillId="7" borderId="136" xfId="61" applyFont="1" applyFill="1" applyBorder="1" applyAlignment="1">
      <alignment vertical="center"/>
      <protection/>
    </xf>
    <xf numFmtId="0" fontId="28" fillId="7" borderId="98" xfId="62" applyFont="1" applyFill="1" applyBorder="1" applyAlignment="1">
      <alignment horizontal="center" vertical="center"/>
      <protection/>
    </xf>
    <xf numFmtId="0" fontId="28" fillId="7" borderId="101" xfId="62" applyFont="1" applyFill="1" applyBorder="1" applyAlignment="1">
      <alignment horizontal="center" vertical="center"/>
      <protection/>
    </xf>
    <xf numFmtId="0" fontId="28" fillId="7" borderId="80" xfId="62" applyFont="1" applyFill="1" applyBorder="1" applyAlignment="1">
      <alignment horizontal="center" vertical="center"/>
      <protection/>
    </xf>
    <xf numFmtId="1" fontId="28" fillId="7" borderId="95" xfId="62" applyNumberFormat="1" applyFont="1" applyFill="1" applyBorder="1" applyAlignment="1">
      <alignment horizontal="center" vertical="center" wrapText="1"/>
      <protection/>
    </xf>
    <xf numFmtId="0" fontId="21" fillId="7" borderId="87" xfId="62" applyFont="1" applyFill="1" applyBorder="1" applyAlignment="1">
      <alignment vertical="center"/>
      <protection/>
    </xf>
    <xf numFmtId="0" fontId="23" fillId="7" borderId="98" xfId="62" applyFont="1" applyFill="1" applyBorder="1" applyAlignment="1">
      <alignment horizontal="center" vertical="center"/>
      <protection/>
    </xf>
    <xf numFmtId="0" fontId="23" fillId="7" borderId="101" xfId="62" applyFont="1" applyFill="1" applyBorder="1" applyAlignment="1">
      <alignment horizontal="center" vertical="center"/>
      <protection/>
    </xf>
    <xf numFmtId="0" fontId="23" fillId="7" borderId="80" xfId="62" applyFont="1" applyFill="1" applyBorder="1" applyAlignment="1">
      <alignment horizontal="center" vertical="center"/>
      <protection/>
    </xf>
    <xf numFmtId="0" fontId="28" fillId="7" borderId="98" xfId="63" applyFont="1" applyFill="1" applyBorder="1" applyAlignment="1">
      <alignment horizontal="center"/>
      <protection/>
    </xf>
    <xf numFmtId="0" fontId="28" fillId="7" borderId="101" xfId="63" applyFont="1" applyFill="1" applyBorder="1" applyAlignment="1">
      <alignment horizontal="center"/>
      <protection/>
    </xf>
    <xf numFmtId="0" fontId="28" fillId="7" borderId="80" xfId="63" applyFont="1" applyFill="1" applyBorder="1" applyAlignment="1">
      <alignment horizontal="center"/>
      <protection/>
    </xf>
    <xf numFmtId="1" fontId="28" fillId="7" borderId="95" xfId="63" applyNumberFormat="1" applyFont="1" applyFill="1" applyBorder="1" applyAlignment="1">
      <alignment horizontal="center" vertical="center" wrapText="1"/>
      <protection/>
    </xf>
    <xf numFmtId="0" fontId="21" fillId="7" borderId="87" xfId="63" applyFont="1" applyFill="1" applyBorder="1" applyAlignment="1">
      <alignment vertical="center"/>
      <protection/>
    </xf>
    <xf numFmtId="0" fontId="23" fillId="7" borderId="98" xfId="63" applyFont="1" applyFill="1" applyBorder="1" applyAlignment="1">
      <alignment horizontal="center" vertical="center"/>
      <protection/>
    </xf>
    <xf numFmtId="0" fontId="23" fillId="7" borderId="101" xfId="63" applyFont="1" applyFill="1" applyBorder="1" applyAlignment="1">
      <alignment horizontal="center" vertical="center"/>
      <protection/>
    </xf>
    <xf numFmtId="0" fontId="23" fillId="7" borderId="80" xfId="63" applyFont="1" applyFill="1" applyBorder="1" applyAlignment="1">
      <alignment horizontal="center" vertical="center"/>
      <protection/>
    </xf>
    <xf numFmtId="0" fontId="28" fillId="7" borderId="98" xfId="64" applyFont="1" applyFill="1" applyBorder="1" applyAlignment="1">
      <alignment horizontal="center" vertical="center"/>
      <protection/>
    </xf>
    <xf numFmtId="0" fontId="28" fillId="7" borderId="101" xfId="64" applyFont="1" applyFill="1" applyBorder="1" applyAlignment="1">
      <alignment horizontal="center" vertical="center"/>
      <protection/>
    </xf>
    <xf numFmtId="0" fontId="28" fillId="7" borderId="80" xfId="64" applyFont="1" applyFill="1" applyBorder="1" applyAlignment="1">
      <alignment horizontal="center" vertical="center"/>
      <protection/>
    </xf>
    <xf numFmtId="1" fontId="28" fillId="7" borderId="95" xfId="64" applyNumberFormat="1" applyFont="1" applyFill="1" applyBorder="1" applyAlignment="1">
      <alignment horizontal="center" vertical="center" wrapText="1"/>
      <protection/>
    </xf>
    <xf numFmtId="0" fontId="21" fillId="7" borderId="87" xfId="64" applyFont="1" applyFill="1" applyBorder="1" applyAlignment="1">
      <alignment vertical="center"/>
      <protection/>
    </xf>
    <xf numFmtId="0" fontId="23" fillId="7" borderId="98" xfId="64" applyFont="1" applyFill="1" applyBorder="1" applyAlignment="1">
      <alignment horizontal="center" vertical="center"/>
      <protection/>
    </xf>
    <xf numFmtId="0" fontId="23" fillId="7" borderId="101" xfId="64" applyFont="1" applyFill="1" applyBorder="1" applyAlignment="1">
      <alignment horizontal="center" vertical="center"/>
      <protection/>
    </xf>
    <xf numFmtId="0" fontId="23" fillId="7" borderId="80" xfId="64" applyFont="1" applyFill="1" applyBorder="1" applyAlignment="1">
      <alignment horizontal="center" vertical="center"/>
      <protection/>
    </xf>
    <xf numFmtId="0" fontId="28" fillId="7" borderId="98" xfId="65" applyFont="1" applyFill="1" applyBorder="1" applyAlignment="1">
      <alignment horizontal="center"/>
      <protection/>
    </xf>
    <xf numFmtId="0" fontId="28" fillId="7" borderId="101" xfId="65" applyFont="1" applyFill="1" applyBorder="1" applyAlignment="1">
      <alignment horizontal="center"/>
      <protection/>
    </xf>
    <xf numFmtId="0" fontId="28" fillId="7" borderId="80" xfId="65" applyFont="1" applyFill="1" applyBorder="1" applyAlignment="1">
      <alignment horizontal="center"/>
      <protection/>
    </xf>
    <xf numFmtId="1" fontId="28" fillId="7" borderId="95" xfId="65" applyNumberFormat="1" applyFont="1" applyFill="1" applyBorder="1" applyAlignment="1">
      <alignment horizontal="center" vertical="center" wrapText="1"/>
      <protection/>
    </xf>
    <xf numFmtId="0" fontId="21" fillId="7" borderId="87" xfId="65" applyFont="1" applyFill="1" applyBorder="1" applyAlignment="1">
      <alignment vertical="center"/>
      <protection/>
    </xf>
    <xf numFmtId="0" fontId="23" fillId="7" borderId="98" xfId="65" applyFont="1" applyFill="1" applyBorder="1" applyAlignment="1">
      <alignment horizontal="center" vertical="center"/>
      <protection/>
    </xf>
    <xf numFmtId="0" fontId="23" fillId="7" borderId="101" xfId="65" applyFont="1" applyFill="1" applyBorder="1" applyAlignment="1">
      <alignment horizontal="center" vertical="center"/>
      <protection/>
    </xf>
    <xf numFmtId="0" fontId="23" fillId="7" borderId="80" xfId="65" applyFont="1" applyFill="1" applyBorder="1" applyAlignment="1">
      <alignment horizontal="center" vertical="center"/>
      <protection/>
    </xf>
    <xf numFmtId="1" fontId="28" fillId="7" borderId="66" xfId="66" applyNumberFormat="1" applyFont="1" applyFill="1" applyBorder="1" applyAlignment="1">
      <alignment horizontal="center" vertical="center" wrapText="1"/>
      <protection/>
    </xf>
    <xf numFmtId="0" fontId="21" fillId="7" borderId="94" xfId="66" applyFont="1" applyFill="1" applyBorder="1" applyAlignment="1">
      <alignment horizontal="center" vertical="center" wrapText="1"/>
      <protection/>
    </xf>
    <xf numFmtId="1" fontId="28" fillId="7" borderId="63" xfId="66" applyNumberFormat="1" applyFont="1" applyFill="1" applyBorder="1" applyAlignment="1">
      <alignment horizontal="center" vertical="center" wrapText="1"/>
      <protection/>
    </xf>
    <xf numFmtId="0" fontId="21" fillId="7" borderId="78" xfId="66" applyFont="1" applyFill="1" applyBorder="1" applyAlignment="1">
      <alignment horizontal="center" vertical="center" wrapText="1"/>
      <protection/>
    </xf>
    <xf numFmtId="0" fontId="28" fillId="7" borderId="79" xfId="66" applyFont="1" applyFill="1" applyBorder="1" applyAlignment="1">
      <alignment horizontal="center"/>
      <protection/>
    </xf>
    <xf numFmtId="0" fontId="28" fillId="7" borderId="89" xfId="66" applyFont="1" applyFill="1" applyBorder="1" applyAlignment="1">
      <alignment horizontal="center"/>
      <protection/>
    </xf>
    <xf numFmtId="0" fontId="28" fillId="7" borderId="58" xfId="66" applyFont="1" applyFill="1" applyBorder="1" applyAlignment="1">
      <alignment horizontal="center"/>
      <protection/>
    </xf>
    <xf numFmtId="0" fontId="23" fillId="7" borderId="135" xfId="66" applyFont="1" applyFill="1" applyBorder="1" applyAlignment="1">
      <alignment horizontal="center" vertical="center"/>
      <protection/>
    </xf>
    <xf numFmtId="0" fontId="23" fillId="7" borderId="44" xfId="66" applyFont="1" applyFill="1" applyBorder="1" applyAlignment="1">
      <alignment horizontal="center" vertical="center"/>
      <protection/>
    </xf>
    <xf numFmtId="0" fontId="23" fillId="7" borderId="43" xfId="66" applyFont="1" applyFill="1" applyBorder="1" applyAlignment="1">
      <alignment horizontal="center" vertical="center"/>
      <protection/>
    </xf>
    <xf numFmtId="1" fontId="28" fillId="7" borderId="81" xfId="66" applyNumberFormat="1" applyFont="1" applyFill="1" applyBorder="1" applyAlignment="1">
      <alignment horizontal="center" vertical="center" wrapText="1"/>
      <protection/>
    </xf>
    <xf numFmtId="0" fontId="21" fillId="7" borderId="76" xfId="66" applyFont="1" applyFill="1" applyBorder="1" applyAlignment="1">
      <alignment vertical="center"/>
      <protection/>
    </xf>
    <xf numFmtId="0" fontId="21" fillId="7" borderId="77" xfId="66" applyFont="1" applyFill="1" applyBorder="1" applyAlignment="1">
      <alignment vertical="center"/>
      <protection/>
    </xf>
    <xf numFmtId="49" fontId="28" fillId="7" borderId="61" xfId="66" applyNumberFormat="1" applyFont="1" applyFill="1" applyBorder="1" applyAlignment="1">
      <alignment horizontal="center" vertical="center" wrapText="1"/>
      <protection/>
    </xf>
    <xf numFmtId="49" fontId="28" fillId="7" borderId="90" xfId="66" applyNumberFormat="1" applyFont="1" applyFill="1" applyBorder="1" applyAlignment="1">
      <alignment horizontal="center" vertical="center" wrapText="1"/>
      <protection/>
    </xf>
    <xf numFmtId="1" fontId="25" fillId="7" borderId="95" xfId="68" applyNumberFormat="1" applyFont="1" applyFill="1" applyBorder="1" applyAlignment="1">
      <alignment horizontal="center" vertical="center" wrapText="1"/>
      <protection/>
    </xf>
    <xf numFmtId="0" fontId="27" fillId="7" borderId="87" xfId="68" applyFont="1" applyFill="1" applyBorder="1" applyAlignment="1">
      <alignment vertical="center"/>
      <protection/>
    </xf>
    <xf numFmtId="0" fontId="28" fillId="7" borderId="98" xfId="69" applyFont="1" applyFill="1" applyBorder="1" applyAlignment="1">
      <alignment horizontal="center"/>
      <protection/>
    </xf>
    <xf numFmtId="0" fontId="28" fillId="7" borderId="101" xfId="69" applyFont="1" applyFill="1" applyBorder="1" applyAlignment="1">
      <alignment horizontal="center"/>
      <protection/>
    </xf>
    <xf numFmtId="0" fontId="28" fillId="7" borderId="80" xfId="69" applyFont="1" applyFill="1" applyBorder="1" applyAlignment="1">
      <alignment horizontal="center"/>
      <protection/>
    </xf>
    <xf numFmtId="1" fontId="28" fillId="7" borderId="95" xfId="69" applyNumberFormat="1" applyFont="1" applyFill="1" applyBorder="1" applyAlignment="1">
      <alignment horizontal="center" vertical="center" wrapText="1"/>
      <protection/>
    </xf>
    <xf numFmtId="0" fontId="21" fillId="7" borderId="87" xfId="69" applyFont="1" applyFill="1" applyBorder="1" applyAlignment="1">
      <alignment vertical="center"/>
      <protection/>
    </xf>
    <xf numFmtId="0" fontId="23" fillId="7" borderId="98" xfId="69" applyFont="1" applyFill="1" applyBorder="1" applyAlignment="1">
      <alignment horizontal="center" vertical="center"/>
      <protection/>
    </xf>
    <xf numFmtId="0" fontId="23" fillId="7" borderId="101" xfId="69" applyFont="1" applyFill="1" applyBorder="1" applyAlignment="1">
      <alignment horizontal="center" vertical="center"/>
      <protection/>
    </xf>
    <xf numFmtId="0" fontId="23" fillId="7" borderId="80" xfId="69" applyFont="1" applyFill="1" applyBorder="1" applyAlignment="1">
      <alignment horizontal="center" vertical="center"/>
      <protection/>
    </xf>
    <xf numFmtId="1" fontId="28" fillId="7" borderId="66" xfId="70" applyNumberFormat="1" applyFont="1" applyFill="1" applyBorder="1" applyAlignment="1">
      <alignment horizontal="center" vertical="center" wrapText="1"/>
      <protection/>
    </xf>
    <xf numFmtId="0" fontId="21" fillId="7" borderId="94" xfId="70" applyFont="1" applyFill="1" applyBorder="1" applyAlignment="1">
      <alignment horizontal="center" vertical="center" wrapText="1"/>
      <protection/>
    </xf>
    <xf numFmtId="1" fontId="28" fillId="7" borderId="63" xfId="70" applyNumberFormat="1" applyFont="1" applyFill="1" applyBorder="1" applyAlignment="1">
      <alignment horizontal="center" vertical="center" wrapText="1"/>
      <protection/>
    </xf>
    <xf numFmtId="0" fontId="21" fillId="7" borderId="78" xfId="70" applyFont="1" applyFill="1" applyBorder="1" applyAlignment="1">
      <alignment horizontal="center" vertical="center" wrapText="1"/>
      <protection/>
    </xf>
    <xf numFmtId="0" fontId="28" fillId="7" borderId="79" xfId="70" applyFont="1" applyFill="1" applyBorder="1" applyAlignment="1">
      <alignment horizontal="center"/>
      <protection/>
    </xf>
    <xf numFmtId="0" fontId="28" fillId="7" borderId="89" xfId="70" applyFont="1" applyFill="1" applyBorder="1" applyAlignment="1">
      <alignment horizontal="center"/>
      <protection/>
    </xf>
    <xf numFmtId="0" fontId="28" fillId="7" borderId="58" xfId="70" applyFont="1" applyFill="1" applyBorder="1" applyAlignment="1">
      <alignment horizontal="center"/>
      <protection/>
    </xf>
    <xf numFmtId="0" fontId="23" fillId="7" borderId="135" xfId="70" applyFont="1" applyFill="1" applyBorder="1" applyAlignment="1">
      <alignment horizontal="center" vertical="center"/>
      <protection/>
    </xf>
    <xf numFmtId="0" fontId="23" fillId="7" borderId="44" xfId="70" applyFont="1" applyFill="1" applyBorder="1" applyAlignment="1">
      <alignment horizontal="center" vertical="center"/>
      <protection/>
    </xf>
    <xf numFmtId="0" fontId="23" fillId="7" borderId="43" xfId="70" applyFont="1" applyFill="1" applyBorder="1" applyAlignment="1">
      <alignment horizontal="center" vertical="center"/>
      <protection/>
    </xf>
    <xf numFmtId="1" fontId="28" fillId="7" borderId="81" xfId="70" applyNumberFormat="1" applyFont="1" applyFill="1" applyBorder="1" applyAlignment="1">
      <alignment horizontal="center" vertical="center" wrapText="1"/>
      <protection/>
    </xf>
    <xf numFmtId="0" fontId="21" fillId="7" borderId="76" xfId="70" applyFont="1" applyFill="1" applyBorder="1" applyAlignment="1">
      <alignment vertical="center"/>
      <protection/>
    </xf>
    <xf numFmtId="0" fontId="21" fillId="7" borderId="77" xfId="70" applyFont="1" applyFill="1" applyBorder="1" applyAlignment="1">
      <alignment vertical="center"/>
      <protection/>
    </xf>
    <xf numFmtId="49" fontId="25" fillId="7" borderId="61" xfId="70" applyNumberFormat="1" applyFont="1" applyFill="1" applyBorder="1" applyAlignment="1">
      <alignment horizontal="center" vertical="center" wrapText="1"/>
      <protection/>
    </xf>
    <xf numFmtId="49" fontId="25" fillId="7" borderId="90" xfId="70" applyNumberFormat="1" applyFont="1" applyFill="1" applyBorder="1" applyAlignment="1">
      <alignment horizontal="center" vertical="center" wrapText="1"/>
      <protection/>
    </xf>
    <xf numFmtId="1" fontId="25" fillId="7" borderId="61" xfId="70" applyNumberFormat="1" applyFont="1" applyFill="1" applyBorder="1" applyAlignment="1">
      <alignment horizontal="center" vertical="center" wrapText="1"/>
      <protection/>
    </xf>
    <xf numFmtId="1" fontId="25" fillId="7" borderId="90" xfId="70" applyNumberFormat="1" applyFont="1" applyFill="1" applyBorder="1" applyAlignment="1">
      <alignment horizontal="center" vertical="center" wrapText="1"/>
      <protection/>
    </xf>
    <xf numFmtId="3" fontId="28" fillId="7" borderId="98" xfId="72" applyNumberFormat="1" applyFont="1" applyFill="1" applyBorder="1" applyAlignment="1">
      <alignment horizontal="center"/>
      <protection/>
    </xf>
    <xf numFmtId="0" fontId="28" fillId="7" borderId="101" xfId="72" applyFont="1" applyFill="1" applyBorder="1" applyAlignment="1">
      <alignment horizontal="center"/>
      <protection/>
    </xf>
    <xf numFmtId="3" fontId="28" fillId="7" borderId="101" xfId="72" applyNumberFormat="1" applyFont="1" applyFill="1" applyBorder="1" applyAlignment="1">
      <alignment horizontal="center"/>
      <protection/>
    </xf>
    <xf numFmtId="0" fontId="28" fillId="7" borderId="80" xfId="72" applyFont="1" applyFill="1" applyBorder="1" applyAlignment="1">
      <alignment horizontal="center"/>
      <protection/>
    </xf>
    <xf numFmtId="1" fontId="28" fillId="7" borderId="95" xfId="72" applyNumberFormat="1" applyFont="1" applyFill="1" applyBorder="1" applyAlignment="1">
      <alignment horizontal="center" vertical="center" wrapText="1"/>
      <protection/>
    </xf>
    <xf numFmtId="0" fontId="21" fillId="7" borderId="87" xfId="72" applyFont="1" applyFill="1" applyBorder="1" applyAlignment="1">
      <alignment vertical="center"/>
      <protection/>
    </xf>
    <xf numFmtId="0" fontId="23" fillId="7" borderId="98" xfId="72" applyFont="1" applyFill="1" applyBorder="1" applyAlignment="1">
      <alignment horizontal="center" vertical="center"/>
      <protection/>
    </xf>
    <xf numFmtId="3" fontId="23" fillId="7" borderId="101" xfId="72" applyNumberFormat="1" applyFont="1" applyFill="1" applyBorder="1" applyAlignment="1">
      <alignment horizontal="center" vertical="center"/>
      <protection/>
    </xf>
    <xf numFmtId="0" fontId="23" fillId="7" borderId="101" xfId="72" applyFont="1" applyFill="1" applyBorder="1" applyAlignment="1">
      <alignment horizontal="center" vertical="center"/>
      <protection/>
    </xf>
    <xf numFmtId="0" fontId="23" fillId="7" borderId="80" xfId="72" applyFont="1" applyFill="1" applyBorder="1" applyAlignment="1">
      <alignment horizontal="center" vertical="center"/>
      <protection/>
    </xf>
    <xf numFmtId="1" fontId="28" fillId="7" borderId="66" xfId="55" applyNumberFormat="1" applyFont="1" applyFill="1" applyBorder="1" applyAlignment="1">
      <alignment horizontal="center" vertical="center" wrapText="1"/>
      <protection/>
    </xf>
    <xf numFmtId="0" fontId="21" fillId="7" borderId="94" xfId="55" applyFont="1" applyFill="1" applyBorder="1" applyAlignment="1">
      <alignment horizontal="center" vertical="center" wrapText="1"/>
      <protection/>
    </xf>
    <xf numFmtId="1" fontId="28" fillId="7" borderId="63" xfId="55" applyNumberFormat="1" applyFont="1" applyFill="1" applyBorder="1" applyAlignment="1">
      <alignment horizontal="center" vertical="center" wrapText="1"/>
      <protection/>
    </xf>
    <xf numFmtId="0" fontId="21" fillId="7" borderId="78" xfId="55" applyFont="1" applyFill="1" applyBorder="1" applyAlignment="1">
      <alignment horizontal="center" vertical="center" wrapText="1"/>
      <protection/>
    </xf>
    <xf numFmtId="0" fontId="28" fillId="7" borderId="79" xfId="55" applyFont="1" applyFill="1" applyBorder="1" applyAlignment="1">
      <alignment horizontal="center"/>
      <protection/>
    </xf>
    <xf numFmtId="0" fontId="28" fillId="7" borderId="89" xfId="55" applyFont="1" applyFill="1" applyBorder="1" applyAlignment="1">
      <alignment horizontal="center"/>
      <protection/>
    </xf>
    <xf numFmtId="0" fontId="28" fillId="7" borderId="58" xfId="55" applyFont="1" applyFill="1" applyBorder="1" applyAlignment="1">
      <alignment horizontal="center"/>
      <protection/>
    </xf>
    <xf numFmtId="0" fontId="23" fillId="7" borderId="135" xfId="55" applyFont="1" applyFill="1" applyBorder="1" applyAlignment="1">
      <alignment horizontal="center" vertical="center"/>
      <protection/>
    </xf>
    <xf numFmtId="0" fontId="23" fillId="7" borderId="44" xfId="55" applyFont="1" applyFill="1" applyBorder="1" applyAlignment="1">
      <alignment horizontal="center" vertical="center"/>
      <protection/>
    </xf>
    <xf numFmtId="0" fontId="23" fillId="7" borderId="43" xfId="55" applyFont="1" applyFill="1" applyBorder="1" applyAlignment="1">
      <alignment horizontal="center" vertical="center"/>
      <protection/>
    </xf>
    <xf numFmtId="1" fontId="28" fillId="7" borderId="81" xfId="55" applyNumberFormat="1" applyFont="1" applyFill="1" applyBorder="1" applyAlignment="1">
      <alignment horizontal="center" vertical="center" wrapText="1"/>
      <protection/>
    </xf>
    <xf numFmtId="0" fontId="21" fillId="7" borderId="76" xfId="55" applyFont="1" applyFill="1" applyBorder="1" applyAlignment="1">
      <alignment vertical="center"/>
      <protection/>
    </xf>
    <xf numFmtId="0" fontId="21" fillId="7" borderId="77" xfId="55" applyFont="1" applyFill="1" applyBorder="1" applyAlignment="1">
      <alignment vertical="center"/>
      <protection/>
    </xf>
    <xf numFmtId="49" fontId="28" fillId="7" borderId="61" xfId="55" applyNumberFormat="1" applyFont="1" applyFill="1" applyBorder="1" applyAlignment="1">
      <alignment horizontal="center" vertical="center" wrapText="1"/>
      <protection/>
    </xf>
    <xf numFmtId="49" fontId="28" fillId="7" borderId="90" xfId="55" applyNumberFormat="1" applyFont="1" applyFill="1" applyBorder="1" applyAlignment="1">
      <alignment horizontal="center" vertical="center" wrapText="1"/>
      <protection/>
    </xf>
    <xf numFmtId="1" fontId="28" fillId="7" borderId="61" xfId="55" applyNumberFormat="1" applyFont="1" applyFill="1" applyBorder="1" applyAlignment="1">
      <alignment horizontal="center" vertical="center" wrapText="1"/>
      <protection/>
    </xf>
    <xf numFmtId="1" fontId="28" fillId="7" borderId="90" xfId="55" applyNumberFormat="1" applyFont="1" applyFill="1" applyBorder="1" applyAlignment="1">
      <alignment horizontal="center" vertical="center" wrapText="1"/>
      <protection/>
    </xf>
    <xf numFmtId="0" fontId="23" fillId="7" borderId="135" xfId="56" applyFont="1" applyFill="1" applyBorder="1" applyAlignment="1">
      <alignment horizontal="center" vertical="center"/>
      <protection/>
    </xf>
    <xf numFmtId="0" fontId="23" fillId="7" borderId="44" xfId="56" applyFont="1" applyFill="1" applyBorder="1" applyAlignment="1">
      <alignment horizontal="center" vertical="center"/>
      <protection/>
    </xf>
    <xf numFmtId="0" fontId="23" fillId="7" borderId="43" xfId="56" applyFont="1" applyFill="1" applyBorder="1" applyAlignment="1">
      <alignment horizontal="center" vertical="center"/>
      <protection/>
    </xf>
    <xf numFmtId="1" fontId="25" fillId="7" borderId="81" xfId="56" applyNumberFormat="1" applyFont="1" applyFill="1" applyBorder="1" applyAlignment="1">
      <alignment horizontal="center" vertical="center" wrapText="1"/>
      <protection/>
    </xf>
    <xf numFmtId="0" fontId="27" fillId="7" borderId="76" xfId="56" applyFont="1" applyFill="1" applyBorder="1" applyAlignment="1">
      <alignment vertical="center"/>
      <protection/>
    </xf>
    <xf numFmtId="0" fontId="27" fillId="7" borderId="77" xfId="56" applyFont="1" applyFill="1" applyBorder="1" applyAlignment="1">
      <alignment vertical="center"/>
      <protection/>
    </xf>
    <xf numFmtId="1" fontId="28" fillId="7" borderId="63" xfId="56" applyNumberFormat="1" applyFont="1" applyFill="1" applyBorder="1" applyAlignment="1">
      <alignment horizontal="center" vertical="center" wrapText="1"/>
      <protection/>
    </xf>
    <xf numFmtId="0" fontId="21" fillId="7" borderId="78" xfId="56" applyFont="1" applyFill="1" applyBorder="1" applyAlignment="1">
      <alignment horizontal="center" vertical="center" wrapText="1"/>
      <protection/>
    </xf>
    <xf numFmtId="49" fontId="28" fillId="7" borderId="61" xfId="56" applyNumberFormat="1" applyFont="1" applyFill="1" applyBorder="1" applyAlignment="1">
      <alignment horizontal="center" vertical="center" wrapText="1"/>
      <protection/>
    </xf>
    <xf numFmtId="49" fontId="28" fillId="7" borderId="90" xfId="56" applyNumberFormat="1" applyFont="1" applyFill="1" applyBorder="1" applyAlignment="1">
      <alignment horizontal="center" vertical="center" wrapText="1"/>
      <protection/>
    </xf>
    <xf numFmtId="1" fontId="28" fillId="7" borderId="61" xfId="56" applyNumberFormat="1" applyFont="1" applyFill="1" applyBorder="1" applyAlignment="1">
      <alignment horizontal="center" vertical="center" wrapText="1"/>
      <protection/>
    </xf>
    <xf numFmtId="1" fontId="28" fillId="7" borderId="90" xfId="56" applyNumberFormat="1" applyFont="1" applyFill="1" applyBorder="1" applyAlignment="1">
      <alignment horizontal="center" vertical="center" wrapText="1"/>
      <protection/>
    </xf>
    <xf numFmtId="1" fontId="28" fillId="7" borderId="66" xfId="56" applyNumberFormat="1" applyFont="1" applyFill="1" applyBorder="1" applyAlignment="1">
      <alignment horizontal="center" vertical="center" wrapText="1"/>
      <protection/>
    </xf>
    <xf numFmtId="0" fontId="21" fillId="7" borderId="94" xfId="56" applyFont="1" applyFill="1" applyBorder="1" applyAlignment="1">
      <alignment horizontal="center" vertical="center" wrapText="1"/>
      <protection/>
    </xf>
    <xf numFmtId="0" fontId="28" fillId="7" borderId="79" xfId="56" applyFont="1" applyFill="1" applyBorder="1" applyAlignment="1">
      <alignment horizontal="center"/>
      <protection/>
    </xf>
    <xf numFmtId="0" fontId="28" fillId="7" borderId="89" xfId="56" applyFont="1" applyFill="1" applyBorder="1" applyAlignment="1">
      <alignment horizontal="center"/>
      <protection/>
    </xf>
    <xf numFmtId="0" fontId="28" fillId="7" borderId="58" xfId="56" applyFont="1" applyFill="1" applyBorder="1" applyAlignment="1">
      <alignment horizontal="center"/>
      <protection/>
    </xf>
    <xf numFmtId="1" fontId="28" fillId="7" borderId="66" xfId="57" applyNumberFormat="1" applyFont="1" applyFill="1" applyBorder="1" applyAlignment="1">
      <alignment horizontal="center" vertical="center" wrapText="1"/>
      <protection/>
    </xf>
    <xf numFmtId="0" fontId="21" fillId="7" borderId="94" xfId="57" applyFont="1" applyFill="1" applyBorder="1" applyAlignment="1">
      <alignment horizontal="center" vertical="center" wrapText="1"/>
      <protection/>
    </xf>
    <xf numFmtId="1" fontId="28" fillId="7" borderId="63" xfId="57" applyNumberFormat="1" applyFont="1" applyFill="1" applyBorder="1" applyAlignment="1">
      <alignment horizontal="center" vertical="center" wrapText="1"/>
      <protection/>
    </xf>
    <xf numFmtId="0" fontId="21" fillId="7" borderId="78" xfId="57" applyFont="1" applyFill="1" applyBorder="1" applyAlignment="1">
      <alignment horizontal="center" vertical="center" wrapText="1"/>
      <protection/>
    </xf>
    <xf numFmtId="0" fontId="28" fillId="7" borderId="79" xfId="57" applyFont="1" applyFill="1" applyBorder="1" applyAlignment="1">
      <alignment horizontal="center"/>
      <protection/>
    </xf>
    <xf numFmtId="0" fontId="28" fillId="7" borderId="89" xfId="57" applyFont="1" applyFill="1" applyBorder="1" applyAlignment="1">
      <alignment horizontal="center"/>
      <protection/>
    </xf>
    <xf numFmtId="0" fontId="28" fillId="7" borderId="58" xfId="57" applyFont="1" applyFill="1" applyBorder="1" applyAlignment="1">
      <alignment horizontal="center"/>
      <protection/>
    </xf>
    <xf numFmtId="0" fontId="23" fillId="7" borderId="135" xfId="57" applyFont="1" applyFill="1" applyBorder="1" applyAlignment="1">
      <alignment horizontal="center" vertical="center"/>
      <protection/>
    </xf>
    <xf numFmtId="0" fontId="23" fillId="7" borderId="44" xfId="57" applyFont="1" applyFill="1" applyBorder="1" applyAlignment="1">
      <alignment horizontal="center" vertical="center"/>
      <protection/>
    </xf>
    <xf numFmtId="0" fontId="23" fillId="7" borderId="43" xfId="57" applyFont="1" applyFill="1" applyBorder="1" applyAlignment="1">
      <alignment horizontal="center" vertical="center"/>
      <protection/>
    </xf>
    <xf numFmtId="1" fontId="28" fillId="7" borderId="81" xfId="57" applyNumberFormat="1" applyFont="1" applyFill="1" applyBorder="1" applyAlignment="1">
      <alignment horizontal="center" vertical="center" wrapText="1"/>
      <protection/>
    </xf>
    <xf numFmtId="0" fontId="21" fillId="7" borderId="76" xfId="57" applyFont="1" applyFill="1" applyBorder="1" applyAlignment="1">
      <alignment vertical="center"/>
      <protection/>
    </xf>
    <xf numFmtId="0" fontId="21" fillId="7" borderId="77" xfId="57" applyFont="1" applyFill="1" applyBorder="1" applyAlignment="1">
      <alignment vertical="center"/>
      <protection/>
    </xf>
    <xf numFmtId="49" fontId="28" fillId="7" borderId="61" xfId="57" applyNumberFormat="1" applyFont="1" applyFill="1" applyBorder="1" applyAlignment="1">
      <alignment horizontal="center" vertical="center" wrapText="1"/>
      <protection/>
    </xf>
    <xf numFmtId="49" fontId="28" fillId="7" borderId="90" xfId="57" applyNumberFormat="1" applyFont="1" applyFill="1" applyBorder="1" applyAlignment="1">
      <alignment horizontal="center" vertical="center" wrapText="1"/>
      <protection/>
    </xf>
    <xf numFmtId="1" fontId="28" fillId="7" borderId="61" xfId="57" applyNumberFormat="1" applyFont="1" applyFill="1" applyBorder="1" applyAlignment="1">
      <alignment horizontal="center" vertical="center" wrapText="1"/>
      <protection/>
    </xf>
    <xf numFmtId="1" fontId="28" fillId="7" borderId="90" xfId="57" applyNumberFormat="1" applyFont="1" applyFill="1" applyBorder="1" applyAlignment="1">
      <alignment horizontal="center" vertical="center" wrapText="1"/>
      <protection/>
    </xf>
    <xf numFmtId="0" fontId="28" fillId="7" borderId="79" xfId="58" applyFont="1" applyFill="1" applyBorder="1" applyAlignment="1">
      <alignment horizontal="center"/>
      <protection/>
    </xf>
    <xf numFmtId="0" fontId="28" fillId="7" borderId="89" xfId="58" applyFont="1" applyFill="1" applyBorder="1" applyAlignment="1">
      <alignment horizontal="center"/>
      <protection/>
    </xf>
    <xf numFmtId="0" fontId="28" fillId="7" borderId="58" xfId="58" applyFont="1" applyFill="1" applyBorder="1" applyAlignment="1">
      <alignment horizontal="center"/>
      <protection/>
    </xf>
    <xf numFmtId="0" fontId="23" fillId="7" borderId="135" xfId="58" applyFont="1" applyFill="1" applyBorder="1" applyAlignment="1">
      <alignment horizontal="center" vertical="center"/>
      <protection/>
    </xf>
    <xf numFmtId="0" fontId="23" fillId="7" borderId="44" xfId="58" applyFont="1" applyFill="1" applyBorder="1" applyAlignment="1">
      <alignment horizontal="center" vertical="center"/>
      <protection/>
    </xf>
    <xf numFmtId="0" fontId="23" fillId="7" borderId="43" xfId="58" applyFont="1" applyFill="1" applyBorder="1" applyAlignment="1">
      <alignment horizontal="center" vertical="center"/>
      <protection/>
    </xf>
    <xf numFmtId="1" fontId="28" fillId="7" borderId="81" xfId="58" applyNumberFormat="1" applyFont="1" applyFill="1" applyBorder="1" applyAlignment="1">
      <alignment horizontal="center" vertical="center" wrapText="1"/>
      <protection/>
    </xf>
    <xf numFmtId="0" fontId="21" fillId="7" borderId="76" xfId="58" applyFont="1" applyFill="1" applyBorder="1" applyAlignment="1">
      <alignment vertical="center"/>
      <protection/>
    </xf>
    <xf numFmtId="0" fontId="21" fillId="7" borderId="77" xfId="58" applyFont="1" applyFill="1" applyBorder="1" applyAlignment="1">
      <alignment vertical="center"/>
      <protection/>
    </xf>
    <xf numFmtId="1" fontId="28" fillId="7" borderId="63" xfId="58" applyNumberFormat="1" applyFont="1" applyFill="1" applyBorder="1" applyAlignment="1">
      <alignment horizontal="center" vertical="center" wrapText="1"/>
      <protection/>
    </xf>
    <xf numFmtId="0" fontId="21" fillId="7" borderId="78" xfId="58" applyFont="1" applyFill="1" applyBorder="1" applyAlignment="1">
      <alignment horizontal="center" vertical="center" wrapText="1"/>
      <protection/>
    </xf>
    <xf numFmtId="49" fontId="28" fillId="7" borderId="61" xfId="58" applyNumberFormat="1" applyFont="1" applyFill="1" applyBorder="1" applyAlignment="1">
      <alignment horizontal="center" vertical="center" wrapText="1"/>
      <protection/>
    </xf>
    <xf numFmtId="49" fontId="28" fillId="7" borderId="90" xfId="58" applyNumberFormat="1" applyFont="1" applyFill="1" applyBorder="1" applyAlignment="1">
      <alignment horizontal="center" vertical="center" wrapText="1"/>
      <protection/>
    </xf>
    <xf numFmtId="1" fontId="28" fillId="7" borderId="61" xfId="58" applyNumberFormat="1" applyFont="1" applyFill="1" applyBorder="1" applyAlignment="1">
      <alignment horizontal="center" vertical="center" wrapText="1"/>
      <protection/>
    </xf>
    <xf numFmtId="1" fontId="28" fillId="7" borderId="90" xfId="58" applyNumberFormat="1" applyFont="1" applyFill="1" applyBorder="1" applyAlignment="1">
      <alignment horizontal="center" vertical="center" wrapText="1"/>
      <protection/>
    </xf>
    <xf numFmtId="1" fontId="28" fillId="7" borderId="66" xfId="58" applyNumberFormat="1" applyFont="1" applyFill="1" applyBorder="1" applyAlignment="1">
      <alignment horizontal="center" vertical="center" wrapText="1"/>
      <protection/>
    </xf>
    <xf numFmtId="0" fontId="21" fillId="7" borderId="94" xfId="58" applyFont="1" applyFill="1" applyBorder="1" applyAlignment="1">
      <alignment horizontal="center" vertical="center" wrapText="1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1.1 Comportamiento pasajeros y carga MARZO 2009" xfId="53"/>
    <cellStyle name="Normal_CUADRO 1.1 DEFINITIVO" xfId="54"/>
    <cellStyle name="Normal_CUADRO 1.10 PAX NACIONALES POR AEROPUERTO MAR 2009" xfId="55"/>
    <cellStyle name="Normal_CUADRO 1.11 CARGA NACIONAL POR AEROPUERTO MAR 2009" xfId="56"/>
    <cellStyle name="Normal_CUADRO 1.12 PAX INTERNACIONALES POR AEROPUERTO MAR 2009" xfId="57"/>
    <cellStyle name="Normal_CUADRO 1.13 CARGA INTERNACIONAL POR AEROPUERTO MAR 2009" xfId="58"/>
    <cellStyle name="Normal_CUADRO 1.2. PAX NACIONAL POR EMPRESA MAR 2009" xfId="59"/>
    <cellStyle name="Normal_CUADRO 1.3. CARGA NACIONAL POR EMPRESA MAR 2009" xfId="60"/>
    <cellStyle name="Normal_CUADRO 1.4  PAX INTERNAL POR EMPRESA MAR 2005" xfId="61"/>
    <cellStyle name="Normal_CUADRO 1.6 PAX NACIONALES PRINCIPALES RUTAS MAR 2009" xfId="62"/>
    <cellStyle name="Normal_CUADRO 1.6B  PAX NALES RUTAS TRONCALES X EMPRESA MAR 2009" xfId="63"/>
    <cellStyle name="Normal_CUADRO 1.7 CARGA NACIONAL PRINCIPALES RUTAS MAR 2009" xfId="64"/>
    <cellStyle name="Normal_CUADRO 1.8 PAX INTERNACIONALES PRINCIPALES RUTAS MAR 2009" xfId="65"/>
    <cellStyle name="Normal_CUADRO 1.8B PAX INTERNACIONALES POR CONTINENTE- PAIS MAR 2009" xfId="66"/>
    <cellStyle name="Normal_CUADRO 1.8C PAX INTERNACIONALES CONTINENTE -EMPRESA ENE 2006" xfId="67"/>
    <cellStyle name="Normal_CUADRO 1.8C PAX INTERNACIONALES CONTINENTE -EMPRESA MAR 2009" xfId="68"/>
    <cellStyle name="Normal_CUADRO 1.9 CARGA INTERNACIONAL PRINCIPALES RUTAS MAR 2009" xfId="69"/>
    <cellStyle name="Normal_CUADRO 1.9B CARGA INTERNACIONAL POR CONTINENTE- PAIS MAR 2009" xfId="70"/>
    <cellStyle name="Normal_CUADRO 1.9C CARGA INTERNACIONAL CONTINENTE -EMPRESA ENE 2006" xfId="71"/>
    <cellStyle name="Normal_CUADRO 1.9C CARGA INTERNACIONAL CONTINENTE-EMPRESA MAR 2009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ítulo_CUADRO 1.10 PAX NACIONALES POR AEROPUERTO MAR 2009" xfId="82"/>
    <cellStyle name="Total" xfId="83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65517"/>
  <sheetViews>
    <sheetView showGridLines="0" tabSelected="1" zoomScale="88" zoomScaleNormal="88" zoomScalePageLayoutView="0" workbookViewId="0" topLeftCell="A1">
      <selection activeCell="A1" sqref="A1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8.8515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ht="3.75" customHeight="1" thickBot="1"/>
    <row r="2" spans="1:16" ht="13.5" customHeight="1" thickTop="1">
      <c r="A2" s="768" t="s">
        <v>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70"/>
    </row>
    <row r="3" spans="1:16" ht="12.75" customHeight="1">
      <c r="A3" s="771"/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3"/>
    </row>
    <row r="4" spans="1:16" ht="5.2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5"/>
    </row>
    <row r="5" spans="1:16" ht="16.5" customHeight="1" thickTop="1">
      <c r="A5" s="6"/>
      <c r="B5" s="7"/>
      <c r="C5" s="799" t="s">
        <v>1</v>
      </c>
      <c r="D5" s="800"/>
      <c r="E5" s="800"/>
      <c r="F5" s="801"/>
      <c r="G5" s="805" t="s">
        <v>2</v>
      </c>
      <c r="H5" s="790"/>
      <c r="I5" s="790"/>
      <c r="J5" s="790"/>
      <c r="K5" s="790"/>
      <c r="L5" s="790"/>
      <c r="M5" s="790"/>
      <c r="N5" s="806"/>
      <c r="O5" s="774" t="s">
        <v>3</v>
      </c>
      <c r="P5" s="775"/>
    </row>
    <row r="6" spans="1:16" ht="3.75" customHeight="1" thickBot="1">
      <c r="A6" s="8"/>
      <c r="B6" s="9"/>
      <c r="C6" s="802"/>
      <c r="D6" s="803"/>
      <c r="E6" s="803"/>
      <c r="F6" s="804"/>
      <c r="G6" s="807"/>
      <c r="H6" s="774"/>
      <c r="I6" s="774"/>
      <c r="J6" s="774"/>
      <c r="K6" s="774"/>
      <c r="L6" s="774"/>
      <c r="M6" s="774"/>
      <c r="N6" s="775"/>
      <c r="O6" s="10"/>
      <c r="P6" s="11"/>
    </row>
    <row r="7" spans="1:16" ht="16.5" thickTop="1">
      <c r="A7" s="779" t="s">
        <v>4</v>
      </c>
      <c r="B7" s="780"/>
      <c r="C7" s="784" t="s">
        <v>5</v>
      </c>
      <c r="D7" s="787" t="s">
        <v>6</v>
      </c>
      <c r="E7" s="790" t="s">
        <v>7</v>
      </c>
      <c r="F7" s="796" t="s">
        <v>8</v>
      </c>
      <c r="G7" s="781" t="s">
        <v>5</v>
      </c>
      <c r="H7" s="782"/>
      <c r="I7" s="783"/>
      <c r="J7" s="12" t="s">
        <v>6</v>
      </c>
      <c r="K7" s="13"/>
      <c r="L7" s="14"/>
      <c r="M7" s="808" t="s">
        <v>7</v>
      </c>
      <c r="N7" s="796" t="s">
        <v>8</v>
      </c>
      <c r="O7" s="790" t="s">
        <v>5</v>
      </c>
      <c r="P7" s="793" t="s">
        <v>8</v>
      </c>
    </row>
    <row r="8" spans="1:16" ht="9" customHeight="1">
      <c r="A8" s="8"/>
      <c r="B8" s="9"/>
      <c r="C8" s="785"/>
      <c r="D8" s="788"/>
      <c r="E8" s="791"/>
      <c r="F8" s="797"/>
      <c r="G8" s="15" t="s">
        <v>9</v>
      </c>
      <c r="H8" s="16" t="s">
        <v>9</v>
      </c>
      <c r="I8" s="17" t="s">
        <v>9</v>
      </c>
      <c r="J8" s="18" t="s">
        <v>9</v>
      </c>
      <c r="K8" s="16" t="s">
        <v>9</v>
      </c>
      <c r="L8" s="18" t="s">
        <v>9</v>
      </c>
      <c r="M8" s="809"/>
      <c r="N8" s="797"/>
      <c r="O8" s="791"/>
      <c r="P8" s="794"/>
    </row>
    <row r="9" spans="1:16" ht="15.75" customHeight="1" thickBot="1">
      <c r="A9" s="19"/>
      <c r="B9" s="20"/>
      <c r="C9" s="786"/>
      <c r="D9" s="789"/>
      <c r="E9" s="792"/>
      <c r="F9" s="798"/>
      <c r="G9" s="21" t="s">
        <v>10</v>
      </c>
      <c r="H9" s="22" t="s">
        <v>11</v>
      </c>
      <c r="I9" s="23" t="s">
        <v>12</v>
      </c>
      <c r="J9" s="24" t="s">
        <v>13</v>
      </c>
      <c r="K9" s="22" t="s">
        <v>14</v>
      </c>
      <c r="L9" s="24" t="s">
        <v>12</v>
      </c>
      <c r="M9" s="810"/>
      <c r="N9" s="798"/>
      <c r="O9" s="792"/>
      <c r="P9" s="795"/>
    </row>
    <row r="10" spans="1:16" s="40" customFormat="1" ht="18" customHeight="1" thickTop="1">
      <c r="A10" s="776">
        <v>2008</v>
      </c>
      <c r="B10" s="25" t="s">
        <v>15</v>
      </c>
      <c r="C10" s="26">
        <v>757080</v>
      </c>
      <c r="D10" s="27">
        <v>9446.288000000004</v>
      </c>
      <c r="E10" s="28">
        <v>1111.41</v>
      </c>
      <c r="F10" s="29">
        <f>E10+D10</f>
        <v>10557.698000000004</v>
      </c>
      <c r="G10" s="30">
        <v>255575</v>
      </c>
      <c r="H10" s="31">
        <v>235678</v>
      </c>
      <c r="I10" s="32">
        <f>H10+G10</f>
        <v>491253</v>
      </c>
      <c r="J10" s="33">
        <v>27736.967999999997</v>
      </c>
      <c r="K10" s="34">
        <v>14969.558999999997</v>
      </c>
      <c r="L10" s="35">
        <f>K10+J10</f>
        <v>42706.526999999995</v>
      </c>
      <c r="M10" s="36">
        <v>696.267</v>
      </c>
      <c r="N10" s="37">
        <f>L10+M10</f>
        <v>43402.793999999994</v>
      </c>
      <c r="O10" s="38">
        <f>I10+C10</f>
        <v>1248333</v>
      </c>
      <c r="P10" s="39">
        <f>N10+F10</f>
        <v>53960.492</v>
      </c>
    </row>
    <row r="11" spans="1:16" s="56" customFormat="1" ht="18" customHeight="1">
      <c r="A11" s="777"/>
      <c r="B11" s="41" t="s">
        <v>16</v>
      </c>
      <c r="C11" s="42">
        <v>716101</v>
      </c>
      <c r="D11" s="43">
        <v>10395.962000000007</v>
      </c>
      <c r="E11" s="44">
        <v>1127.4769999999999</v>
      </c>
      <c r="F11" s="45">
        <f aca="true" t="shared" si="0" ref="F11:F25">E11+D11</f>
        <v>11523.439000000006</v>
      </c>
      <c r="G11" s="46">
        <v>199075</v>
      </c>
      <c r="H11" s="47">
        <v>178691</v>
      </c>
      <c r="I11" s="48">
        <f aca="true" t="shared" si="1" ref="I11:I25">H11+G11</f>
        <v>377766</v>
      </c>
      <c r="J11" s="49">
        <v>31851.071</v>
      </c>
      <c r="K11" s="50">
        <v>16198.118999999993</v>
      </c>
      <c r="L11" s="51">
        <f aca="true" t="shared" si="2" ref="L11:L25">K11+J11</f>
        <v>48049.189999999995</v>
      </c>
      <c r="M11" s="52">
        <v>635.2089999999997</v>
      </c>
      <c r="N11" s="53">
        <f aca="true" t="shared" si="3" ref="N11:N25">L11+M11</f>
        <v>48684.399</v>
      </c>
      <c r="O11" s="54">
        <f aca="true" t="shared" si="4" ref="O11:O25">I11+C11</f>
        <v>1093867</v>
      </c>
      <c r="P11" s="55">
        <f aca="true" t="shared" si="5" ref="P11:P25">N11+F11</f>
        <v>60207.838</v>
      </c>
    </row>
    <row r="12" spans="1:16" s="72" customFormat="1" ht="18" customHeight="1">
      <c r="A12" s="777"/>
      <c r="B12" s="57" t="s">
        <v>17</v>
      </c>
      <c r="C12" s="58">
        <v>719361</v>
      </c>
      <c r="D12" s="59">
        <v>9604.151999999998</v>
      </c>
      <c r="E12" s="60">
        <v>1063.6180000000002</v>
      </c>
      <c r="F12" s="61">
        <f t="shared" si="0"/>
        <v>10667.769999999999</v>
      </c>
      <c r="G12" s="62">
        <v>219937</v>
      </c>
      <c r="H12" s="63">
        <v>202088</v>
      </c>
      <c r="I12" s="64">
        <f t="shared" si="1"/>
        <v>422025</v>
      </c>
      <c r="J12" s="65">
        <v>26506.808999999994</v>
      </c>
      <c r="K12" s="66">
        <v>16955.29</v>
      </c>
      <c r="L12" s="67">
        <f t="shared" si="2"/>
        <v>43462.098999999995</v>
      </c>
      <c r="M12" s="68">
        <v>874.6560000000001</v>
      </c>
      <c r="N12" s="69">
        <f t="shared" si="3"/>
        <v>44336.755</v>
      </c>
      <c r="O12" s="70">
        <f t="shared" si="4"/>
        <v>1141386</v>
      </c>
      <c r="P12" s="71">
        <f t="shared" si="5"/>
        <v>55004.524999999994</v>
      </c>
    </row>
    <row r="13" spans="1:16" ht="18" customHeight="1">
      <c r="A13" s="777"/>
      <c r="B13" s="41" t="s">
        <v>18</v>
      </c>
      <c r="C13" s="42">
        <v>695564</v>
      </c>
      <c r="D13" s="43">
        <v>11833.70700000001</v>
      </c>
      <c r="E13" s="44">
        <v>1260.01</v>
      </c>
      <c r="F13" s="45">
        <f t="shared" si="0"/>
        <v>13093.71700000001</v>
      </c>
      <c r="G13" s="46">
        <v>187202</v>
      </c>
      <c r="H13" s="47">
        <v>170251</v>
      </c>
      <c r="I13" s="48">
        <f t="shared" si="1"/>
        <v>357453</v>
      </c>
      <c r="J13" s="49">
        <v>31541.294999999995</v>
      </c>
      <c r="K13" s="50">
        <v>17155.534999999996</v>
      </c>
      <c r="L13" s="51">
        <f t="shared" si="2"/>
        <v>48696.82999999999</v>
      </c>
      <c r="M13" s="52">
        <v>820.2829999999999</v>
      </c>
      <c r="N13" s="53">
        <f t="shared" si="3"/>
        <v>49517.11299999999</v>
      </c>
      <c r="O13" s="54">
        <f t="shared" si="4"/>
        <v>1053017</v>
      </c>
      <c r="P13" s="55">
        <f t="shared" si="5"/>
        <v>62610.83</v>
      </c>
    </row>
    <row r="14" spans="1:16" s="73" customFormat="1" ht="18" customHeight="1">
      <c r="A14" s="777"/>
      <c r="B14" s="41" t="s">
        <v>19</v>
      </c>
      <c r="C14" s="42">
        <v>747547</v>
      </c>
      <c r="D14" s="43">
        <v>10278.163000000004</v>
      </c>
      <c r="E14" s="44">
        <v>1307.2579999999998</v>
      </c>
      <c r="F14" s="45">
        <f t="shared" si="0"/>
        <v>11585.421000000004</v>
      </c>
      <c r="G14" s="46">
        <v>205654</v>
      </c>
      <c r="H14" s="47">
        <v>192443</v>
      </c>
      <c r="I14" s="48">
        <f t="shared" si="1"/>
        <v>398097</v>
      </c>
      <c r="J14" s="49">
        <v>29112.065000000013</v>
      </c>
      <c r="K14" s="50">
        <v>17072.367000000006</v>
      </c>
      <c r="L14" s="51">
        <f t="shared" si="2"/>
        <v>46184.432000000015</v>
      </c>
      <c r="M14" s="52">
        <v>847.5180000000003</v>
      </c>
      <c r="N14" s="53">
        <f t="shared" si="3"/>
        <v>47031.95000000002</v>
      </c>
      <c r="O14" s="54">
        <f t="shared" si="4"/>
        <v>1145644</v>
      </c>
      <c r="P14" s="55">
        <f t="shared" si="5"/>
        <v>58617.37100000002</v>
      </c>
    </row>
    <row r="15" spans="1:16" ht="18" customHeight="1">
      <c r="A15" s="777"/>
      <c r="B15" s="41" t="s">
        <v>20</v>
      </c>
      <c r="C15" s="42">
        <v>737778</v>
      </c>
      <c r="D15" s="43">
        <v>11046.85200000001</v>
      </c>
      <c r="E15" s="44">
        <v>1234.525</v>
      </c>
      <c r="F15" s="45">
        <f t="shared" si="0"/>
        <v>12281.37700000001</v>
      </c>
      <c r="G15" s="46">
        <v>244421</v>
      </c>
      <c r="H15" s="47">
        <v>221068</v>
      </c>
      <c r="I15" s="48">
        <f t="shared" si="1"/>
        <v>465489</v>
      </c>
      <c r="J15" s="49">
        <v>24249.703999999998</v>
      </c>
      <c r="K15" s="50">
        <v>14916.06</v>
      </c>
      <c r="L15" s="51">
        <f t="shared" si="2"/>
        <v>39165.763999999996</v>
      </c>
      <c r="M15" s="52">
        <v>684.81</v>
      </c>
      <c r="N15" s="53">
        <f t="shared" si="3"/>
        <v>39850.57399999999</v>
      </c>
      <c r="O15" s="54">
        <f t="shared" si="4"/>
        <v>1203267</v>
      </c>
      <c r="P15" s="55">
        <f t="shared" si="5"/>
        <v>52131.951</v>
      </c>
    </row>
    <row r="16" spans="1:16" s="56" customFormat="1" ht="18" customHeight="1">
      <c r="A16" s="777"/>
      <c r="B16" s="41" t="s">
        <v>21</v>
      </c>
      <c r="C16" s="42">
        <v>792705</v>
      </c>
      <c r="D16" s="43">
        <v>11227.408000000009</v>
      </c>
      <c r="E16" s="44">
        <v>1295.2739999999994</v>
      </c>
      <c r="F16" s="45">
        <f t="shared" si="0"/>
        <v>12522.682000000008</v>
      </c>
      <c r="G16" s="46">
        <v>248945</v>
      </c>
      <c r="H16" s="47">
        <v>267869</v>
      </c>
      <c r="I16" s="48">
        <f t="shared" si="1"/>
        <v>516814</v>
      </c>
      <c r="J16" s="49">
        <v>22693.72200000001</v>
      </c>
      <c r="K16" s="50">
        <v>15360.84</v>
      </c>
      <c r="L16" s="51">
        <f t="shared" si="2"/>
        <v>38054.562000000005</v>
      </c>
      <c r="M16" s="52">
        <v>848.238</v>
      </c>
      <c r="N16" s="53">
        <f t="shared" si="3"/>
        <v>38902.8</v>
      </c>
      <c r="O16" s="54">
        <f t="shared" si="4"/>
        <v>1309519</v>
      </c>
      <c r="P16" s="55">
        <f t="shared" si="5"/>
        <v>51425.48200000001</v>
      </c>
    </row>
    <row r="17" spans="1:16" ht="18" customHeight="1">
      <c r="A17" s="777"/>
      <c r="B17" s="41" t="s">
        <v>22</v>
      </c>
      <c r="C17" s="42">
        <v>776785</v>
      </c>
      <c r="D17" s="43">
        <v>10271.205000000004</v>
      </c>
      <c r="E17" s="44">
        <v>1429.3129999999999</v>
      </c>
      <c r="F17" s="45">
        <f t="shared" si="0"/>
        <v>11700.518000000004</v>
      </c>
      <c r="G17" s="46">
        <v>263037</v>
      </c>
      <c r="H17" s="47">
        <v>240350</v>
      </c>
      <c r="I17" s="48">
        <f t="shared" si="1"/>
        <v>503387</v>
      </c>
      <c r="J17" s="49">
        <v>24164.811999999998</v>
      </c>
      <c r="K17" s="50">
        <v>14788.021000000004</v>
      </c>
      <c r="L17" s="51">
        <f t="shared" si="2"/>
        <v>38952.833</v>
      </c>
      <c r="M17" s="52">
        <v>799.49</v>
      </c>
      <c r="N17" s="53">
        <f t="shared" si="3"/>
        <v>39752.323</v>
      </c>
      <c r="O17" s="54">
        <f t="shared" si="4"/>
        <v>1280172</v>
      </c>
      <c r="P17" s="55">
        <f t="shared" si="5"/>
        <v>51452.841</v>
      </c>
    </row>
    <row r="18" spans="1:16" ht="18" customHeight="1">
      <c r="A18" s="777"/>
      <c r="B18" s="41" t="s">
        <v>23</v>
      </c>
      <c r="C18" s="42">
        <v>719497</v>
      </c>
      <c r="D18" s="43">
        <v>10158.707999999999</v>
      </c>
      <c r="E18" s="44">
        <v>1411.8120000000001</v>
      </c>
      <c r="F18" s="45">
        <f t="shared" si="0"/>
        <v>11570.519999999999</v>
      </c>
      <c r="G18" s="46">
        <v>212925</v>
      </c>
      <c r="H18" s="47">
        <v>186143</v>
      </c>
      <c r="I18" s="48">
        <f t="shared" si="1"/>
        <v>399068</v>
      </c>
      <c r="J18" s="49">
        <v>23076.188</v>
      </c>
      <c r="K18" s="50">
        <v>14316.444000000001</v>
      </c>
      <c r="L18" s="51">
        <f t="shared" si="2"/>
        <v>37392.632</v>
      </c>
      <c r="M18" s="52">
        <v>672.7810000000002</v>
      </c>
      <c r="N18" s="53">
        <f t="shared" si="3"/>
        <v>38065.413</v>
      </c>
      <c r="O18" s="54">
        <f t="shared" si="4"/>
        <v>1118565</v>
      </c>
      <c r="P18" s="55">
        <f t="shared" si="5"/>
        <v>49635.933</v>
      </c>
    </row>
    <row r="19" spans="1:16" ht="18" customHeight="1">
      <c r="A19" s="777"/>
      <c r="B19" s="41" t="s">
        <v>24</v>
      </c>
      <c r="C19" s="42">
        <v>790262</v>
      </c>
      <c r="D19" s="43">
        <v>10076.233999999993</v>
      </c>
      <c r="E19" s="44">
        <v>1375.682</v>
      </c>
      <c r="F19" s="45">
        <f t="shared" si="0"/>
        <v>11451.915999999994</v>
      </c>
      <c r="G19" s="46">
        <v>217530</v>
      </c>
      <c r="H19" s="47">
        <v>218821</v>
      </c>
      <c r="I19" s="48">
        <f t="shared" si="1"/>
        <v>436351</v>
      </c>
      <c r="J19" s="49">
        <v>26159.89900000001</v>
      </c>
      <c r="K19" s="50">
        <v>16647.113000000005</v>
      </c>
      <c r="L19" s="51">
        <f t="shared" si="2"/>
        <v>42807.01200000002</v>
      </c>
      <c r="M19" s="52">
        <v>772.4329999999993</v>
      </c>
      <c r="N19" s="53">
        <f t="shared" si="3"/>
        <v>43579.445000000014</v>
      </c>
      <c r="O19" s="54">
        <f t="shared" si="4"/>
        <v>1226613</v>
      </c>
      <c r="P19" s="55">
        <f t="shared" si="5"/>
        <v>55031.361000000004</v>
      </c>
    </row>
    <row r="20" spans="1:16" ht="18" customHeight="1">
      <c r="A20" s="777"/>
      <c r="B20" s="41" t="s">
        <v>25</v>
      </c>
      <c r="C20" s="42">
        <v>736828</v>
      </c>
      <c r="D20" s="43">
        <v>9723.853999999994</v>
      </c>
      <c r="E20" s="44">
        <v>1259.2869999999998</v>
      </c>
      <c r="F20" s="45">
        <f t="shared" si="0"/>
        <v>10983.140999999994</v>
      </c>
      <c r="G20" s="46">
        <v>200905</v>
      </c>
      <c r="H20" s="47">
        <v>210826</v>
      </c>
      <c r="I20" s="48">
        <f t="shared" si="1"/>
        <v>411731</v>
      </c>
      <c r="J20" s="49">
        <v>23934.81200000001</v>
      </c>
      <c r="K20" s="50">
        <v>15866.594</v>
      </c>
      <c r="L20" s="51">
        <f t="shared" si="2"/>
        <v>39801.40600000001</v>
      </c>
      <c r="M20" s="52">
        <v>425.03</v>
      </c>
      <c r="N20" s="53">
        <f t="shared" si="3"/>
        <v>40226.43600000001</v>
      </c>
      <c r="O20" s="54">
        <f t="shared" si="4"/>
        <v>1148559</v>
      </c>
      <c r="P20" s="55">
        <f t="shared" si="5"/>
        <v>51209.577000000005</v>
      </c>
    </row>
    <row r="21" spans="1:16" ht="18" customHeight="1" thickBot="1">
      <c r="A21" s="778"/>
      <c r="B21" s="41" t="s">
        <v>26</v>
      </c>
      <c r="C21" s="42">
        <v>794657</v>
      </c>
      <c r="D21" s="43">
        <v>9226.335999999996</v>
      </c>
      <c r="E21" s="44">
        <v>1407.675</v>
      </c>
      <c r="F21" s="45">
        <f t="shared" si="0"/>
        <v>10634.010999999995</v>
      </c>
      <c r="G21" s="46">
        <v>224109</v>
      </c>
      <c r="H21" s="47">
        <v>270938</v>
      </c>
      <c r="I21" s="48">
        <f t="shared" si="1"/>
        <v>495047</v>
      </c>
      <c r="J21" s="49">
        <v>21571.301999999996</v>
      </c>
      <c r="K21" s="50">
        <v>15561.695999999994</v>
      </c>
      <c r="L21" s="51">
        <f t="shared" si="2"/>
        <v>37132.99799999999</v>
      </c>
      <c r="M21" s="52">
        <v>612.695</v>
      </c>
      <c r="N21" s="53">
        <f t="shared" si="3"/>
        <v>37745.69299999999</v>
      </c>
      <c r="O21" s="54">
        <f t="shared" si="4"/>
        <v>1289704</v>
      </c>
      <c r="P21" s="55">
        <f t="shared" si="5"/>
        <v>48379.70399999998</v>
      </c>
    </row>
    <row r="22" spans="1:16" ht="3.75" customHeight="1">
      <c r="A22" s="74"/>
      <c r="B22" s="75"/>
      <c r="C22" s="76"/>
      <c r="D22" s="77"/>
      <c r="E22" s="78"/>
      <c r="F22" s="79"/>
      <c r="G22" s="80"/>
      <c r="H22" s="81"/>
      <c r="I22" s="82"/>
      <c r="J22" s="83"/>
      <c r="K22" s="81"/>
      <c r="L22" s="84"/>
      <c r="M22" s="85"/>
      <c r="N22" s="86">
        <f t="shared" si="3"/>
        <v>0</v>
      </c>
      <c r="O22" s="87"/>
      <c r="P22" s="88"/>
    </row>
    <row r="23" spans="1:16" s="40" customFormat="1" ht="18" customHeight="1">
      <c r="A23" s="89">
        <v>2009</v>
      </c>
      <c r="B23" s="25" t="s">
        <v>15</v>
      </c>
      <c r="C23" s="26">
        <v>733018</v>
      </c>
      <c r="D23" s="27">
        <v>6660.131000000001</v>
      </c>
      <c r="E23" s="28">
        <v>898.682</v>
      </c>
      <c r="F23" s="29">
        <f t="shared" si="0"/>
        <v>7558.813000000001</v>
      </c>
      <c r="G23" s="90">
        <v>268696</v>
      </c>
      <c r="H23" s="31">
        <v>240173</v>
      </c>
      <c r="I23" s="32">
        <f t="shared" si="1"/>
        <v>508869</v>
      </c>
      <c r="J23" s="33">
        <v>24869.584000000003</v>
      </c>
      <c r="K23" s="34">
        <v>11481.022999999997</v>
      </c>
      <c r="L23" s="35">
        <f t="shared" si="2"/>
        <v>36350.607</v>
      </c>
      <c r="M23" s="91">
        <v>393.9170000000001</v>
      </c>
      <c r="N23" s="37">
        <f t="shared" si="3"/>
        <v>36744.524000000005</v>
      </c>
      <c r="O23" s="92">
        <f t="shared" si="4"/>
        <v>1241887</v>
      </c>
      <c r="P23" s="39">
        <f t="shared" si="5"/>
        <v>44303.33700000001</v>
      </c>
    </row>
    <row r="24" spans="1:16" s="40" customFormat="1" ht="18" customHeight="1">
      <c r="A24" s="93"/>
      <c r="B24" s="25" t="s">
        <v>16</v>
      </c>
      <c r="C24" s="26">
        <v>668872</v>
      </c>
      <c r="D24" s="27">
        <v>8288.55</v>
      </c>
      <c r="E24" s="28">
        <v>1067.4029999999998</v>
      </c>
      <c r="F24" s="29">
        <f t="shared" si="0"/>
        <v>9355.953</v>
      </c>
      <c r="G24" s="90">
        <v>192435</v>
      </c>
      <c r="H24" s="31">
        <v>178630</v>
      </c>
      <c r="I24" s="32">
        <f t="shared" si="1"/>
        <v>371065</v>
      </c>
      <c r="J24" s="33">
        <v>24124.997</v>
      </c>
      <c r="K24" s="34">
        <v>12126.486000000004</v>
      </c>
      <c r="L24" s="35">
        <f t="shared" si="2"/>
        <v>36251.48300000001</v>
      </c>
      <c r="M24" s="91">
        <v>476.25</v>
      </c>
      <c r="N24" s="37">
        <f t="shared" si="3"/>
        <v>36727.73300000001</v>
      </c>
      <c r="O24" s="92">
        <f t="shared" si="4"/>
        <v>1039937</v>
      </c>
      <c r="P24" s="39">
        <f t="shared" si="5"/>
        <v>46083.68600000001</v>
      </c>
    </row>
    <row r="25" spans="1:16" s="110" customFormat="1" ht="18" customHeight="1" thickBot="1">
      <c r="A25" s="94"/>
      <c r="B25" s="95" t="s">
        <v>17</v>
      </c>
      <c r="C25" s="96">
        <v>744157</v>
      </c>
      <c r="D25" s="97">
        <v>9133.391</v>
      </c>
      <c r="E25" s="98">
        <v>1100.859</v>
      </c>
      <c r="F25" s="99">
        <f t="shared" si="0"/>
        <v>10234.25</v>
      </c>
      <c r="G25" s="100">
        <v>213521</v>
      </c>
      <c r="H25" s="101">
        <v>191654</v>
      </c>
      <c r="I25" s="102">
        <f t="shared" si="1"/>
        <v>405175</v>
      </c>
      <c r="J25" s="103">
        <v>21728.26</v>
      </c>
      <c r="K25" s="104">
        <v>12754.587999999998</v>
      </c>
      <c r="L25" s="105">
        <f t="shared" si="2"/>
        <v>34482.848</v>
      </c>
      <c r="M25" s="106">
        <v>524.753</v>
      </c>
      <c r="N25" s="107">
        <f t="shared" si="3"/>
        <v>35007.600999999995</v>
      </c>
      <c r="O25" s="108">
        <f t="shared" si="4"/>
        <v>1149332</v>
      </c>
      <c r="P25" s="109">
        <f t="shared" si="5"/>
        <v>45241.850999999995</v>
      </c>
    </row>
    <row r="26" spans="1:16" ht="18" customHeight="1">
      <c r="A26" s="111" t="s">
        <v>27</v>
      </c>
      <c r="B26" s="75"/>
      <c r="C26" s="112"/>
      <c r="D26" s="83"/>
      <c r="E26" s="113"/>
      <c r="F26" s="114"/>
      <c r="G26" s="115"/>
      <c r="H26" s="81"/>
      <c r="I26" s="82"/>
      <c r="J26" s="83"/>
      <c r="K26" s="81"/>
      <c r="L26" s="84"/>
      <c r="M26" s="116"/>
      <c r="N26" s="86"/>
      <c r="O26" s="87"/>
      <c r="P26" s="55"/>
    </row>
    <row r="27" spans="1:16" ht="18" customHeight="1">
      <c r="A27" s="117" t="s">
        <v>28</v>
      </c>
      <c r="B27" s="41"/>
      <c r="C27" s="42">
        <f>SUM(C10:C12)</f>
        <v>2192542</v>
      </c>
      <c r="D27" s="43">
        <f>SUM(D10:D12)</f>
        <v>29446.40200000001</v>
      </c>
      <c r="E27" s="44">
        <f aca="true" t="shared" si="6" ref="E27:P27">SUM(E10:E12)</f>
        <v>3302.505</v>
      </c>
      <c r="F27" s="45">
        <f t="shared" si="6"/>
        <v>32748.907000000007</v>
      </c>
      <c r="G27" s="46">
        <f t="shared" si="6"/>
        <v>674587</v>
      </c>
      <c r="H27" s="47">
        <f t="shared" si="6"/>
        <v>616457</v>
      </c>
      <c r="I27" s="118">
        <f t="shared" si="6"/>
        <v>1291044</v>
      </c>
      <c r="J27" s="119">
        <f t="shared" si="6"/>
        <v>86094.848</v>
      </c>
      <c r="K27" s="50">
        <f t="shared" si="6"/>
        <v>48122.96799999999</v>
      </c>
      <c r="L27" s="51">
        <f t="shared" si="6"/>
        <v>134217.816</v>
      </c>
      <c r="M27" s="120">
        <f t="shared" si="6"/>
        <v>2206.1319999999996</v>
      </c>
      <c r="N27" s="53">
        <f t="shared" si="6"/>
        <v>136423.948</v>
      </c>
      <c r="O27" s="121">
        <f t="shared" si="6"/>
        <v>3483586</v>
      </c>
      <c r="P27" s="55">
        <f t="shared" si="6"/>
        <v>169172.85499999998</v>
      </c>
    </row>
    <row r="28" spans="1:16" ht="18" customHeight="1" thickBot="1">
      <c r="A28" s="117" t="s">
        <v>29</v>
      </c>
      <c r="B28" s="41"/>
      <c r="C28" s="42">
        <f>SUM(C23:C25)</f>
        <v>2146047</v>
      </c>
      <c r="D28" s="43">
        <f>SUM(D23:D25)</f>
        <v>24082.072</v>
      </c>
      <c r="E28" s="44">
        <f aca="true" t="shared" si="7" ref="E28:P28">SUM(E23:E25)</f>
        <v>3066.9439999999995</v>
      </c>
      <c r="F28" s="45">
        <f t="shared" si="7"/>
        <v>27149.016</v>
      </c>
      <c r="G28" s="46">
        <f t="shared" si="7"/>
        <v>674652</v>
      </c>
      <c r="H28" s="47">
        <f t="shared" si="7"/>
        <v>610457</v>
      </c>
      <c r="I28" s="118">
        <f t="shared" si="7"/>
        <v>1285109</v>
      </c>
      <c r="J28" s="119">
        <f t="shared" si="7"/>
        <v>70722.841</v>
      </c>
      <c r="K28" s="50">
        <f t="shared" si="7"/>
        <v>36362.097</v>
      </c>
      <c r="L28" s="51">
        <f t="shared" si="7"/>
        <v>107084.93800000001</v>
      </c>
      <c r="M28" s="120">
        <f t="shared" si="7"/>
        <v>1394.92</v>
      </c>
      <c r="N28" s="53">
        <f t="shared" si="7"/>
        <v>108479.85800000001</v>
      </c>
      <c r="O28" s="121">
        <f t="shared" si="7"/>
        <v>3431156</v>
      </c>
      <c r="P28" s="55">
        <f t="shared" si="7"/>
        <v>135628.874</v>
      </c>
    </row>
    <row r="29" spans="1:16" ht="16.5" customHeight="1">
      <c r="A29" s="122" t="s">
        <v>30</v>
      </c>
      <c r="B29" s="75"/>
      <c r="C29" s="112"/>
      <c r="D29" s="83"/>
      <c r="E29" s="85"/>
      <c r="F29" s="114"/>
      <c r="G29" s="80"/>
      <c r="H29" s="81"/>
      <c r="I29" s="82"/>
      <c r="J29" s="83"/>
      <c r="K29" s="81"/>
      <c r="L29" s="84"/>
      <c r="M29" s="116"/>
      <c r="N29" s="86"/>
      <c r="O29" s="123"/>
      <c r="P29" s="88"/>
    </row>
    <row r="30" spans="1:16" ht="16.5" customHeight="1">
      <c r="A30" s="117" t="s">
        <v>31</v>
      </c>
      <c r="B30" s="124"/>
      <c r="C30" s="726">
        <f>(C25/C12-1)*100</f>
        <v>3.4469480552879572</v>
      </c>
      <c r="D30" s="727">
        <f aca="true" t="shared" si="8" ref="D30:P30">(D25/D12-1)*100</f>
        <v>-4.9016404571689325</v>
      </c>
      <c r="E30" s="728">
        <f t="shared" si="8"/>
        <v>3.5013510489668054</v>
      </c>
      <c r="F30" s="729">
        <f t="shared" si="8"/>
        <v>-4.063829647620809</v>
      </c>
      <c r="G30" s="730">
        <f t="shared" si="8"/>
        <v>-2.917199016081873</v>
      </c>
      <c r="H30" s="731">
        <f t="shared" si="8"/>
        <v>-5.163097264558014</v>
      </c>
      <c r="I30" s="732">
        <f t="shared" si="8"/>
        <v>-3.992654463598133</v>
      </c>
      <c r="J30" s="727">
        <f t="shared" si="8"/>
        <v>-18.027628297317854</v>
      </c>
      <c r="K30" s="733">
        <f t="shared" si="8"/>
        <v>-24.775170463023656</v>
      </c>
      <c r="L30" s="733">
        <f t="shared" si="8"/>
        <v>-20.6599570812261</v>
      </c>
      <c r="M30" s="728">
        <f t="shared" si="8"/>
        <v>-40.0046418249003</v>
      </c>
      <c r="N30" s="729">
        <f t="shared" si="8"/>
        <v>-21.041580512601797</v>
      </c>
      <c r="O30" s="734">
        <f t="shared" si="8"/>
        <v>0.6961711463080889</v>
      </c>
      <c r="P30" s="735">
        <f t="shared" si="8"/>
        <v>-17.748856116837665</v>
      </c>
    </row>
    <row r="31" spans="1:16" ht="6.75" customHeight="1" thickBot="1">
      <c r="A31" s="125"/>
      <c r="B31" s="126"/>
      <c r="C31" s="736"/>
      <c r="D31" s="737"/>
      <c r="E31" s="738"/>
      <c r="F31" s="739"/>
      <c r="G31" s="740"/>
      <c r="H31" s="741"/>
      <c r="I31" s="742"/>
      <c r="J31" s="743"/>
      <c r="K31" s="741"/>
      <c r="L31" s="741"/>
      <c r="M31" s="744"/>
      <c r="N31" s="745"/>
      <c r="O31" s="746"/>
      <c r="P31" s="747"/>
    </row>
    <row r="32" spans="1:16" ht="16.5" customHeight="1">
      <c r="A32" s="127" t="s">
        <v>32</v>
      </c>
      <c r="B32" s="41"/>
      <c r="C32" s="748"/>
      <c r="D32" s="749"/>
      <c r="E32" s="728"/>
      <c r="F32" s="729"/>
      <c r="G32" s="730"/>
      <c r="H32" s="731"/>
      <c r="I32" s="750"/>
      <c r="J32" s="751"/>
      <c r="K32" s="731"/>
      <c r="L32" s="731"/>
      <c r="M32" s="752"/>
      <c r="N32" s="753"/>
      <c r="O32" s="754"/>
      <c r="P32" s="755"/>
    </row>
    <row r="33" spans="1:16" ht="16.5" customHeight="1" thickBot="1">
      <c r="A33" s="128" t="s">
        <v>33</v>
      </c>
      <c r="B33" s="129"/>
      <c r="C33" s="756">
        <f>(C28/C27-1)*100</f>
        <v>-2.1205979178506085</v>
      </c>
      <c r="D33" s="757">
        <f aca="true" t="shared" si="9" ref="D33:M33">(D28/D27-1)*100</f>
        <v>-18.21726810630381</v>
      </c>
      <c r="E33" s="758">
        <f t="shared" si="9"/>
        <v>-7.132797679337366</v>
      </c>
      <c r="F33" s="759">
        <f t="shared" si="9"/>
        <v>-17.099474495438905</v>
      </c>
      <c r="G33" s="760">
        <f t="shared" si="9"/>
        <v>0.009635525143525392</v>
      </c>
      <c r="H33" s="761">
        <f t="shared" si="9"/>
        <v>-0.973303896297717</v>
      </c>
      <c r="I33" s="762">
        <f t="shared" si="9"/>
        <v>-0.45970547866687195</v>
      </c>
      <c r="J33" s="757">
        <f t="shared" si="9"/>
        <v>-17.854735047560567</v>
      </c>
      <c r="K33" s="763">
        <f t="shared" si="9"/>
        <v>-24.439205412267995</v>
      </c>
      <c r="L33" s="763">
        <f t="shared" si="9"/>
        <v>-20.215556182198636</v>
      </c>
      <c r="M33" s="764">
        <f t="shared" si="9"/>
        <v>-36.770782527972024</v>
      </c>
      <c r="N33" s="765">
        <f>(N28/N27-1)*100</f>
        <v>-20.483273215344855</v>
      </c>
      <c r="O33" s="766">
        <f>(O28/O27-1)*100</f>
        <v>-1.505058293379291</v>
      </c>
      <c r="P33" s="767">
        <f>(P28/P27-1)*100</f>
        <v>-19.828228943703753</v>
      </c>
    </row>
    <row r="34" spans="1:13" ht="12.75" customHeight="1" thickTop="1">
      <c r="A34" s="130" t="s">
        <v>34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3"/>
    </row>
    <row r="35" spans="1:12" ht="12" customHeight="1">
      <c r="A35" s="130" t="s">
        <v>35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 ht="13.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ht="13.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2" ht="13.5">
      <c r="A38" s="134"/>
      <c r="B38" s="134"/>
      <c r="C38" s="135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ht="13.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2" ht="13.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13.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2" ht="13.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1:12" ht="13.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</row>
    <row r="44" spans="1:12" ht="13.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1:12" ht="13.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</row>
    <row r="46" spans="1:12" ht="13.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2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</row>
    <row r="48" spans="1:12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 ht="13.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</row>
    <row r="51" spans="1:12" ht="13.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2" ht="13.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1:12" ht="13.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12" ht="13.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1:12" ht="13.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3.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1:12" ht="13.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1:12" ht="13.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2" ht="13.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1:12" ht="13.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1:12" ht="13.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1:12" ht="13.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1:12" ht="13.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1:12" ht="13.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 ht="13.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3.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1:12" ht="13.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1:12" ht="13.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1:12" ht="13.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</row>
    <row r="70" spans="1:12" ht="13.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1:12" ht="13.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1:12" ht="13.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1:12" ht="13.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</row>
    <row r="74" spans="1:12" ht="13.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1:12" ht="13.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1:12" ht="13.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1:12" ht="13.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1:12" ht="13.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 ht="13.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1:12" ht="13.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1:12" ht="13.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1:12" ht="13.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1:12" ht="13.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1:12" ht="13.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1:12" ht="13.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1:12" ht="13.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1:12" ht="13.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1:12" ht="13.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1:12" ht="13.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1:12" ht="13.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1:12" ht="13.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1:12" ht="13.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1:12" ht="13.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1:12" ht="13.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1:12" ht="13.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2" ht="13.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1:12" ht="13.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1:12" ht="13.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ht="13.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</row>
    <row r="100" spans="1:12" ht="13.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1:12" ht="13.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1:12" ht="13.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1:12" ht="13.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1:12" ht="13.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1:12" ht="13.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</row>
    <row r="106" spans="1:12" ht="13.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</row>
    <row r="107" spans="1:12" ht="13.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1:12" ht="13.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</row>
    <row r="109" spans="1:12" ht="13.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1:12" ht="13.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1:12" ht="13.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1:12" ht="13.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1:12" ht="13.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</row>
    <row r="114" spans="1:12" ht="13.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</row>
    <row r="115" spans="1:12" ht="13.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</row>
    <row r="116" spans="1:12" ht="13.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1:12" ht="13.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</row>
    <row r="118" spans="1:12" ht="13.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</row>
    <row r="119" spans="1:12" ht="13.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</row>
    <row r="120" spans="1:12" ht="13.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1:12" ht="13.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1:12" ht="13.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</row>
    <row r="123" spans="1:12" ht="13.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1:12" ht="13.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1:12" ht="13.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1:12" ht="13.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1:12" ht="13.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</row>
    <row r="128" spans="1:12" ht="13.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</row>
    <row r="129" spans="1:12" ht="13.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1:12" ht="13.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1:12" ht="13.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1:12" ht="13.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  <row r="133" spans="1:12" ht="13.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</row>
    <row r="134" spans="1:12" ht="13.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1:12" ht="13.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1:12" ht="13.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1:12" ht="13.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ht="13.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1:12" ht="13.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1:12" ht="13.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1:12" ht="13.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1:12" ht="13.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1:12" ht="13.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</row>
    <row r="144" spans="1:12" ht="13.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1:12" ht="13.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</row>
    <row r="146" spans="1:12" ht="13.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</row>
    <row r="147" spans="1:12" ht="13.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1:12" ht="13.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</row>
    <row r="149" spans="1:12" ht="13.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1:12" ht="13.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1:12" ht="13.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1:12" ht="13.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1:12" ht="13.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</row>
    <row r="154" spans="1:12" ht="13.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</row>
    <row r="155" spans="1:12" ht="13.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</row>
    <row r="156" spans="1:12" ht="13.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1:12" ht="13.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1:12" ht="13.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1:12" ht="13.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1:12" ht="13.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</row>
    <row r="161" spans="1:12" ht="13.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</row>
    <row r="162" spans="1:12" ht="13.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ht="13.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</row>
    <row r="164" spans="1:12" ht="13.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</row>
    <row r="165" spans="1:12" ht="13.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1:12" ht="13.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</row>
    <row r="167" spans="1:12" ht="13.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1:12" ht="13.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</row>
    <row r="169" spans="1:12" ht="13.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1:12" ht="13.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</row>
    <row r="171" spans="1:12" ht="13.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1:12" ht="13.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1:12" ht="13.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</row>
    <row r="174" spans="1:12" ht="13.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</row>
    <row r="175" spans="1:12" ht="13.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1:12" ht="13.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1:12" ht="13.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1:12" ht="13.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1:12" ht="13.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</row>
    <row r="180" spans="1:12" ht="13.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</row>
    <row r="181" spans="1:12" ht="13.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1:12" ht="13.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1:12" ht="13.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1:12" ht="13.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</row>
    <row r="185" spans="1:12" ht="13.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</row>
    <row r="186" spans="1:12" ht="13.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</row>
    <row r="187" spans="1:12" ht="13.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1:12" ht="13.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</row>
    <row r="189" spans="1:12" ht="13.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1:12" ht="13.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1:12" ht="13.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</row>
    <row r="192" spans="1:12" ht="13.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1:12" ht="13.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1:12" ht="13.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</row>
    <row r="195" spans="1:12" ht="13.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</row>
    <row r="196" spans="1:12" ht="13.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</row>
    <row r="197" spans="1:12" ht="13.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</row>
    <row r="198" spans="1:12" ht="13.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</row>
    <row r="199" spans="1:12" ht="13.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</row>
    <row r="200" spans="1:12" ht="13.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</row>
    <row r="201" spans="1:12" ht="13.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</row>
    <row r="202" spans="1:12" ht="13.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</row>
    <row r="203" spans="1:12" ht="13.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</row>
    <row r="204" spans="1:12" ht="13.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</row>
    <row r="205" spans="1:12" ht="13.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</row>
    <row r="206" spans="1:12" ht="13.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</row>
    <row r="207" spans="1:12" ht="13.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</row>
    <row r="208" spans="1:12" ht="13.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1:12" ht="13.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</row>
    <row r="210" spans="1:12" ht="13.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</row>
    <row r="211" spans="1:12" ht="13.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</row>
    <row r="212" spans="1:12" ht="13.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</row>
    <row r="213" spans="1:12" ht="13.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</row>
    <row r="214" spans="1:12" ht="13.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</row>
    <row r="215" spans="1:12" ht="13.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</row>
    <row r="216" spans="1:12" ht="13.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</row>
    <row r="217" spans="1:12" ht="13.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1:12" ht="13.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</row>
    <row r="219" spans="1:12" ht="13.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</row>
    <row r="220" spans="1:12" ht="13.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</row>
    <row r="221" spans="1:12" ht="13.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</row>
    <row r="222" spans="1:12" ht="13.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</row>
    <row r="223" spans="1:12" ht="13.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</row>
    <row r="224" spans="1:12" ht="13.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</row>
    <row r="225" spans="1:12" ht="13.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</row>
    <row r="226" spans="1:12" ht="13.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</row>
    <row r="227" spans="1:12" ht="13.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</row>
    <row r="228" spans="1:12" ht="13.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</row>
    <row r="229" spans="1:12" ht="13.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</row>
    <row r="230" spans="1:12" ht="13.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</row>
    <row r="231" spans="1:12" ht="13.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</row>
    <row r="232" spans="1:12" ht="13.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</row>
    <row r="233" spans="1:12" ht="13.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</row>
    <row r="234" spans="1:12" ht="13.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</row>
    <row r="235" spans="1:12" ht="13.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</row>
    <row r="236" spans="1:12" ht="13.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</row>
    <row r="237" spans="1:12" ht="13.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</row>
    <row r="238" spans="1:12" ht="13.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</row>
    <row r="239" spans="1:12" ht="13.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</row>
    <row r="240" spans="1:12" ht="13.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</row>
    <row r="241" spans="1:12" ht="13.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</row>
    <row r="242" spans="1:12" ht="13.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</row>
    <row r="243" spans="1:12" ht="13.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</row>
    <row r="244" spans="1:12" ht="13.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</row>
    <row r="245" spans="1:12" ht="13.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</row>
    <row r="246" spans="1:12" ht="13.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</row>
    <row r="247" spans="1:12" ht="13.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</row>
    <row r="248" spans="1:12" ht="13.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</row>
    <row r="249" spans="1:12" ht="13.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</row>
    <row r="250" spans="1:12" ht="13.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</row>
    <row r="251" spans="1:12" ht="13.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</row>
    <row r="252" spans="1:12" ht="13.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</row>
    <row r="253" spans="1:12" ht="13.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</row>
    <row r="254" spans="1:12" ht="13.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1:12" ht="13.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</row>
    <row r="256" spans="1:12" ht="13.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</row>
    <row r="257" spans="1:12" ht="13.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</row>
    <row r="258" spans="1:12" ht="13.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</row>
    <row r="259" spans="1:12" ht="13.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</row>
    <row r="260" spans="1:12" ht="13.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</row>
    <row r="261" spans="1:12" ht="13.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</row>
    <row r="262" spans="1:12" ht="13.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</row>
    <row r="263" spans="1:12" ht="13.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</row>
    <row r="264" spans="1:12" ht="13.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</row>
    <row r="265" spans="1:12" ht="13.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</row>
    <row r="266" spans="1:12" ht="13.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</row>
    <row r="267" spans="1:12" ht="13.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</row>
    <row r="268" spans="1:12" ht="13.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</row>
    <row r="269" spans="1:12" ht="13.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</row>
    <row r="270" spans="1:12" ht="13.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</row>
    <row r="271" spans="1:12" ht="13.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</row>
    <row r="272" spans="1:12" ht="13.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</row>
    <row r="273" spans="1:12" ht="13.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</row>
    <row r="274" spans="1:12" ht="13.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</row>
    <row r="275" spans="1:12" ht="13.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</row>
    <row r="276" spans="1:12" ht="13.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</row>
    <row r="277" spans="1:12" ht="13.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</row>
    <row r="278" spans="1:12" ht="13.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</row>
    <row r="279" spans="1:12" ht="13.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</row>
    <row r="280" spans="1:12" ht="13.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</row>
    <row r="281" spans="1:12" ht="13.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</row>
    <row r="282" spans="1:12" ht="13.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</row>
    <row r="283" spans="1:12" ht="13.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</row>
    <row r="284" spans="1:12" ht="13.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</row>
    <row r="285" spans="1:12" ht="13.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</row>
    <row r="286" spans="1:12" ht="13.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</row>
    <row r="287" spans="1:12" ht="13.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</row>
    <row r="288" spans="1:12" ht="13.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</row>
    <row r="289" spans="1:12" ht="13.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</row>
    <row r="290" spans="1:12" ht="13.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</row>
    <row r="291" spans="1:12" ht="13.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</row>
    <row r="292" spans="1:12" ht="13.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  <row r="293" spans="1:12" ht="13.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</row>
    <row r="294" spans="1:12" ht="13.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</row>
    <row r="295" spans="1:12" ht="13.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</row>
    <row r="296" spans="1:12" ht="13.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</row>
    <row r="297" spans="1:12" ht="13.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</row>
    <row r="298" spans="1:12" ht="13.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</row>
    <row r="299" spans="1:12" ht="13.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</row>
    <row r="300" spans="1:12" ht="13.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</row>
    <row r="301" spans="1:12" ht="13.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</row>
    <row r="302" spans="1:12" ht="13.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</row>
    <row r="303" spans="1:12" ht="13.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</row>
    <row r="304" spans="1:12" ht="13.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</row>
    <row r="305" spans="1:12" ht="13.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</row>
    <row r="306" spans="1:12" ht="13.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</row>
    <row r="307" spans="1:12" ht="13.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</row>
    <row r="308" spans="1:12" ht="13.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</row>
    <row r="65517" ht="13.5">
      <c r="C65517" s="136" t="e">
        <f>((C65513/C65500)-1)*100</f>
        <v>#DIV/0!</v>
      </c>
    </row>
  </sheetData>
  <sheetProtection/>
  <mergeCells count="15">
    <mergeCell ref="F7:F9"/>
    <mergeCell ref="C5:F6"/>
    <mergeCell ref="N7:N9"/>
    <mergeCell ref="G5:N6"/>
    <mergeCell ref="M7:M9"/>
    <mergeCell ref="A2:P3"/>
    <mergeCell ref="O5:P5"/>
    <mergeCell ref="A10:A21"/>
    <mergeCell ref="A7:B7"/>
    <mergeCell ref="G7:I7"/>
    <mergeCell ref="C7:C9"/>
    <mergeCell ref="D7:D9"/>
    <mergeCell ref="E7:E9"/>
    <mergeCell ref="O7:O9"/>
    <mergeCell ref="P7:P9"/>
  </mergeCells>
  <conditionalFormatting sqref="A30:B30 Q30:IV30 A33:B33 Q33:IV33">
    <cfRule type="cellIs" priority="1" dxfId="0" operator="lessThan" stopIfTrue="1">
      <formula>0</formula>
    </cfRule>
  </conditionalFormatting>
  <conditionalFormatting sqref="C29:P33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36"/>
  <sheetViews>
    <sheetView showGridLines="0" zoomScale="85" zoomScaleNormal="85" zoomScalePageLayoutView="0" workbookViewId="0" topLeftCell="A1">
      <selection activeCell="A1" sqref="A1:Q1"/>
    </sheetView>
  </sheetViews>
  <sheetFormatPr defaultColWidth="9.140625" defaultRowHeight="12.75"/>
  <cols>
    <col min="1" max="1" width="20.7109375" style="321" customWidth="1"/>
    <col min="2" max="4" width="9.7109375" style="321" bestFit="1" customWidth="1"/>
    <col min="5" max="5" width="10.7109375" style="321" bestFit="1" customWidth="1"/>
    <col min="6" max="8" width="9.7109375" style="321" bestFit="1" customWidth="1"/>
    <col min="9" max="9" width="9.421875" style="321" bestFit="1" customWidth="1"/>
    <col min="10" max="11" width="11.140625" style="321" customWidth="1"/>
    <col min="12" max="12" width="11.421875" style="321" customWidth="1"/>
    <col min="13" max="13" width="10.7109375" style="321" bestFit="1" customWidth="1"/>
    <col min="14" max="14" width="10.8515625" style="321" customWidth="1"/>
    <col min="15" max="15" width="11.00390625" style="321" customWidth="1"/>
    <col min="16" max="16" width="11.28125" style="321" customWidth="1"/>
    <col min="17" max="17" width="9.421875" style="321" bestFit="1" customWidth="1"/>
    <col min="18" max="16384" width="9.140625" style="321" customWidth="1"/>
  </cols>
  <sheetData>
    <row r="1" spans="1:17" ht="30" customHeight="1" thickBot="1">
      <c r="A1" s="891" t="s">
        <v>203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3"/>
    </row>
    <row r="2" spans="1:17" ht="15.75" customHeight="1" thickBot="1">
      <c r="A2" s="894" t="s">
        <v>204</v>
      </c>
      <c r="B2" s="888" t="s">
        <v>38</v>
      </c>
      <c r="C2" s="889"/>
      <c r="D2" s="889"/>
      <c r="E2" s="889"/>
      <c r="F2" s="889"/>
      <c r="G2" s="889"/>
      <c r="H2" s="889"/>
      <c r="I2" s="890"/>
      <c r="J2" s="888" t="s">
        <v>39</v>
      </c>
      <c r="K2" s="889"/>
      <c r="L2" s="889"/>
      <c r="M2" s="889"/>
      <c r="N2" s="889"/>
      <c r="O2" s="889"/>
      <c r="P2" s="889"/>
      <c r="Q2" s="890"/>
    </row>
    <row r="3" spans="1:17" s="322" customFormat="1" ht="26.25" customHeight="1">
      <c r="A3" s="895"/>
      <c r="B3" s="897" t="s">
        <v>40</v>
      </c>
      <c r="C3" s="898"/>
      <c r="D3" s="898"/>
      <c r="E3" s="886" t="s">
        <v>41</v>
      </c>
      <c r="F3" s="897" t="s">
        <v>42</v>
      </c>
      <c r="G3" s="898"/>
      <c r="H3" s="898"/>
      <c r="I3" s="884" t="s">
        <v>43</v>
      </c>
      <c r="J3" s="897" t="s">
        <v>205</v>
      </c>
      <c r="K3" s="898"/>
      <c r="L3" s="898"/>
      <c r="M3" s="886" t="s">
        <v>41</v>
      </c>
      <c r="N3" s="897" t="s">
        <v>206</v>
      </c>
      <c r="O3" s="898"/>
      <c r="P3" s="898"/>
      <c r="Q3" s="886" t="s">
        <v>43</v>
      </c>
    </row>
    <row r="4" spans="1:17" s="322" customFormat="1" ht="14.25" thickBot="1">
      <c r="A4" s="896"/>
      <c r="B4" s="323" t="s">
        <v>10</v>
      </c>
      <c r="C4" s="324" t="s">
        <v>11</v>
      </c>
      <c r="D4" s="324" t="s">
        <v>12</v>
      </c>
      <c r="E4" s="887"/>
      <c r="F4" s="323" t="s">
        <v>10</v>
      </c>
      <c r="G4" s="324" t="s">
        <v>11</v>
      </c>
      <c r="H4" s="324" t="s">
        <v>12</v>
      </c>
      <c r="I4" s="885"/>
      <c r="J4" s="323" t="s">
        <v>10</v>
      </c>
      <c r="K4" s="324" t="s">
        <v>11</v>
      </c>
      <c r="L4" s="324" t="s">
        <v>12</v>
      </c>
      <c r="M4" s="887"/>
      <c r="N4" s="323" t="s">
        <v>10</v>
      </c>
      <c r="O4" s="324" t="s">
        <v>11</v>
      </c>
      <c r="P4" s="324" t="s">
        <v>12</v>
      </c>
      <c r="Q4" s="887"/>
    </row>
    <row r="5" spans="1:17" s="331" customFormat="1" ht="18" customHeight="1" thickBot="1">
      <c r="A5" s="325" t="s">
        <v>3</v>
      </c>
      <c r="B5" s="326">
        <f>B6+B10+B18+B23+B30+B34</f>
        <v>213521</v>
      </c>
      <c r="C5" s="327">
        <f>C6+C10+C18+C23+C30+C34</f>
        <v>191654</v>
      </c>
      <c r="D5" s="328">
        <f aca="true" t="shared" si="0" ref="D5:D24">C5+B5</f>
        <v>405175</v>
      </c>
      <c r="E5" s="329">
        <f aca="true" t="shared" si="1" ref="E5:E34">D5/$D$5</f>
        <v>1</v>
      </c>
      <c r="F5" s="326">
        <f>F6+F10+F18+F23+F30+F34</f>
        <v>219933</v>
      </c>
      <c r="G5" s="327">
        <f>G6+G10+G18+G23+G30+G34</f>
        <v>202088</v>
      </c>
      <c r="H5" s="328">
        <f aca="true" t="shared" si="2" ref="H5:H19">G5+F5</f>
        <v>422021</v>
      </c>
      <c r="I5" s="330">
        <f>IF(ISERROR(D5/H5-1),"         /0",(D5/H5-1))</f>
        <v>-0.03991744486648774</v>
      </c>
      <c r="J5" s="326">
        <f>J6+J10+J18+J23+J30+J34</f>
        <v>674652</v>
      </c>
      <c r="K5" s="327">
        <f>K6+K10+K18+K23+K30+K34</f>
        <v>610457</v>
      </c>
      <c r="L5" s="328">
        <f aca="true" t="shared" si="3" ref="L5:L19">K5+J5</f>
        <v>1285109</v>
      </c>
      <c r="M5" s="329">
        <f aca="true" t="shared" si="4" ref="M5:M34">L5/$L$5</f>
        <v>1</v>
      </c>
      <c r="N5" s="326">
        <f>N6+N10+N18+N23+N30+N34</f>
        <v>674580</v>
      </c>
      <c r="O5" s="327">
        <f>O6+O10+O18+O23+O30+O34</f>
        <v>616457</v>
      </c>
      <c r="P5" s="328">
        <f aca="true" t="shared" si="5" ref="P5:P22">O5+N5</f>
        <v>1291037</v>
      </c>
      <c r="Q5" s="330">
        <f aca="true" t="shared" si="6" ref="Q5:Q11">IF(ISERROR(L5/P5-1),"         /0",(L5/P5-1))</f>
        <v>-0.0045916577139152315</v>
      </c>
    </row>
    <row r="6" spans="1:17" s="337" customFormat="1" ht="18.75" customHeight="1">
      <c r="A6" s="332" t="s">
        <v>207</v>
      </c>
      <c r="B6" s="333">
        <f>SUM(B7:B9)</f>
        <v>77105</v>
      </c>
      <c r="C6" s="334">
        <f>SUM(C7:C9)</f>
        <v>68216</v>
      </c>
      <c r="D6" s="334">
        <f t="shared" si="0"/>
        <v>145321</v>
      </c>
      <c r="E6" s="335">
        <f t="shared" si="1"/>
        <v>0.35866230641081015</v>
      </c>
      <c r="F6" s="333">
        <f>SUM(F7:F9)</f>
        <v>76581</v>
      </c>
      <c r="G6" s="334">
        <f>SUM(G7:G9)</f>
        <v>71968</v>
      </c>
      <c r="H6" s="334">
        <f t="shared" si="2"/>
        <v>148549</v>
      </c>
      <c r="I6" s="336">
        <f aca="true" t="shared" si="7" ref="I6:I11">IF(ISERROR(D6/H6-1),"         /0",(D6/H6-1))</f>
        <v>-0.021730203501874823</v>
      </c>
      <c r="J6" s="333">
        <f>SUM(J7:J9)</f>
        <v>232145</v>
      </c>
      <c r="K6" s="334">
        <f>SUM(K7:K9)</f>
        <v>222496</v>
      </c>
      <c r="L6" s="334">
        <f t="shared" si="3"/>
        <v>454641</v>
      </c>
      <c r="M6" s="335">
        <f t="shared" si="4"/>
        <v>0.35377621664777076</v>
      </c>
      <c r="N6" s="333">
        <f>SUM(N7:N9)</f>
        <v>230084</v>
      </c>
      <c r="O6" s="334">
        <f>SUM(O7:O9)</f>
        <v>219213</v>
      </c>
      <c r="P6" s="334">
        <f t="shared" si="5"/>
        <v>449297</v>
      </c>
      <c r="Q6" s="336">
        <f t="shared" si="6"/>
        <v>0.011894136840441938</v>
      </c>
    </row>
    <row r="7" spans="1:17" ht="18.75" customHeight="1">
      <c r="A7" s="338" t="s">
        <v>208</v>
      </c>
      <c r="B7" s="339">
        <v>73732</v>
      </c>
      <c r="C7" s="340">
        <v>66251</v>
      </c>
      <c r="D7" s="340">
        <f t="shared" si="0"/>
        <v>139983</v>
      </c>
      <c r="E7" s="341">
        <f t="shared" si="1"/>
        <v>0.345487752205837</v>
      </c>
      <c r="F7" s="339">
        <v>73011</v>
      </c>
      <c r="G7" s="340">
        <v>70212</v>
      </c>
      <c r="H7" s="340">
        <f t="shared" si="2"/>
        <v>143223</v>
      </c>
      <c r="I7" s="342">
        <f t="shared" si="7"/>
        <v>-0.022622064891812066</v>
      </c>
      <c r="J7" s="339">
        <v>221858</v>
      </c>
      <c r="K7" s="340">
        <v>216027</v>
      </c>
      <c r="L7" s="340">
        <f t="shared" si="3"/>
        <v>437885</v>
      </c>
      <c r="M7" s="341">
        <f t="shared" si="4"/>
        <v>0.34073763392832823</v>
      </c>
      <c r="N7" s="340">
        <v>218827</v>
      </c>
      <c r="O7" s="340">
        <v>212999</v>
      </c>
      <c r="P7" s="340">
        <f t="shared" si="5"/>
        <v>431826</v>
      </c>
      <c r="Q7" s="342">
        <f t="shared" si="6"/>
        <v>0.014031114384034371</v>
      </c>
    </row>
    <row r="8" spans="1:17" ht="18.75" customHeight="1">
      <c r="A8" s="338" t="s">
        <v>209</v>
      </c>
      <c r="B8" s="339">
        <v>2988</v>
      </c>
      <c r="C8" s="340">
        <v>1693</v>
      </c>
      <c r="D8" s="340">
        <f t="shared" si="0"/>
        <v>4681</v>
      </c>
      <c r="E8" s="341">
        <f t="shared" si="1"/>
        <v>0.01155303264021719</v>
      </c>
      <c r="F8" s="339">
        <v>3047</v>
      </c>
      <c r="G8" s="340">
        <v>1566</v>
      </c>
      <c r="H8" s="340">
        <f>G8+F8</f>
        <v>4613</v>
      </c>
      <c r="I8" s="342">
        <f t="shared" si="7"/>
        <v>0.014740949490570143</v>
      </c>
      <c r="J8" s="339">
        <v>9014</v>
      </c>
      <c r="K8" s="340">
        <v>5552</v>
      </c>
      <c r="L8" s="340">
        <f>K8+J8</f>
        <v>14566</v>
      </c>
      <c r="M8" s="341">
        <f t="shared" si="4"/>
        <v>0.011334447116937162</v>
      </c>
      <c r="N8" s="340">
        <v>9726</v>
      </c>
      <c r="O8" s="340">
        <v>5537</v>
      </c>
      <c r="P8" s="340">
        <f>O8+N8</f>
        <v>15263</v>
      </c>
      <c r="Q8" s="342">
        <f t="shared" si="6"/>
        <v>-0.045665989648168814</v>
      </c>
    </row>
    <row r="9" spans="1:17" ht="18.75" customHeight="1" thickBot="1">
      <c r="A9" s="343" t="s">
        <v>210</v>
      </c>
      <c r="B9" s="344">
        <v>385</v>
      </c>
      <c r="C9" s="345">
        <v>272</v>
      </c>
      <c r="D9" s="345">
        <f t="shared" si="0"/>
        <v>657</v>
      </c>
      <c r="E9" s="346">
        <f t="shared" si="1"/>
        <v>0.0016215215647559695</v>
      </c>
      <c r="F9" s="344">
        <v>523</v>
      </c>
      <c r="G9" s="345">
        <v>190</v>
      </c>
      <c r="H9" s="345">
        <f t="shared" si="2"/>
        <v>713</v>
      </c>
      <c r="I9" s="347">
        <f t="shared" si="7"/>
        <v>-0.0785413744740533</v>
      </c>
      <c r="J9" s="344">
        <v>1273</v>
      </c>
      <c r="K9" s="345">
        <v>917</v>
      </c>
      <c r="L9" s="345">
        <f t="shared" si="3"/>
        <v>2190</v>
      </c>
      <c r="M9" s="346">
        <f t="shared" si="4"/>
        <v>0.0017041356025053129</v>
      </c>
      <c r="N9" s="345">
        <v>1531</v>
      </c>
      <c r="O9" s="345">
        <v>677</v>
      </c>
      <c r="P9" s="345">
        <f t="shared" si="5"/>
        <v>2208</v>
      </c>
      <c r="Q9" s="347">
        <f t="shared" si="6"/>
        <v>-0.008152173913043459</v>
      </c>
    </row>
    <row r="10" spans="1:17" s="337" customFormat="1" ht="18.75" customHeight="1">
      <c r="A10" s="332" t="s">
        <v>170</v>
      </c>
      <c r="B10" s="333">
        <f>SUM(B11:B17)</f>
        <v>57116</v>
      </c>
      <c r="C10" s="334">
        <f>SUM(C11:C17)</f>
        <v>53364</v>
      </c>
      <c r="D10" s="334">
        <f t="shared" si="0"/>
        <v>110480</v>
      </c>
      <c r="E10" s="335">
        <f t="shared" si="1"/>
        <v>0.2726723020916888</v>
      </c>
      <c r="F10" s="333">
        <f>SUM(F11:F17)</f>
        <v>60841</v>
      </c>
      <c r="G10" s="334">
        <f>SUM(G11:G17)</f>
        <v>58132</v>
      </c>
      <c r="H10" s="334">
        <f t="shared" si="2"/>
        <v>118973</v>
      </c>
      <c r="I10" s="336">
        <f t="shared" si="7"/>
        <v>-0.07138594471014437</v>
      </c>
      <c r="J10" s="333">
        <f>SUM(J11:J17)</f>
        <v>176638</v>
      </c>
      <c r="K10" s="334">
        <f>SUM(K11:K17)</f>
        <v>167799</v>
      </c>
      <c r="L10" s="334">
        <f t="shared" si="3"/>
        <v>344437</v>
      </c>
      <c r="M10" s="335">
        <f t="shared" si="4"/>
        <v>0.26802162306854904</v>
      </c>
      <c r="N10" s="333">
        <f>SUM(N11:N17)</f>
        <v>186017</v>
      </c>
      <c r="O10" s="334">
        <f>SUM(O11:O17)</f>
        <v>183328</v>
      </c>
      <c r="P10" s="334">
        <f t="shared" si="5"/>
        <v>369345</v>
      </c>
      <c r="Q10" s="336">
        <f t="shared" si="6"/>
        <v>-0.06743830294169406</v>
      </c>
    </row>
    <row r="11" spans="1:17" ht="18.75" customHeight="1">
      <c r="A11" s="348" t="s">
        <v>211</v>
      </c>
      <c r="B11" s="349">
        <v>16860</v>
      </c>
      <c r="C11" s="350">
        <v>15029</v>
      </c>
      <c r="D11" s="350">
        <f t="shared" si="0"/>
        <v>31889</v>
      </c>
      <c r="E11" s="351">
        <f t="shared" si="1"/>
        <v>0.07870426358980688</v>
      </c>
      <c r="F11" s="349">
        <v>17406</v>
      </c>
      <c r="G11" s="350">
        <v>16581</v>
      </c>
      <c r="H11" s="350">
        <f t="shared" si="2"/>
        <v>33987</v>
      </c>
      <c r="I11" s="352">
        <f t="shared" si="7"/>
        <v>-0.06172948480301288</v>
      </c>
      <c r="J11" s="349">
        <v>55924</v>
      </c>
      <c r="K11" s="350">
        <v>47722</v>
      </c>
      <c r="L11" s="350">
        <f t="shared" si="3"/>
        <v>103646</v>
      </c>
      <c r="M11" s="351">
        <f t="shared" si="4"/>
        <v>0.08065152450103455</v>
      </c>
      <c r="N11" s="350">
        <v>56947</v>
      </c>
      <c r="O11" s="350">
        <v>51777</v>
      </c>
      <c r="P11" s="350">
        <f t="shared" si="5"/>
        <v>108724</v>
      </c>
      <c r="Q11" s="352">
        <f t="shared" si="6"/>
        <v>-0.04670541922666571</v>
      </c>
    </row>
    <row r="12" spans="1:17" ht="18.75" customHeight="1">
      <c r="A12" s="348" t="s">
        <v>212</v>
      </c>
      <c r="B12" s="349">
        <v>13306</v>
      </c>
      <c r="C12" s="350">
        <v>12743</v>
      </c>
      <c r="D12" s="350">
        <f aca="true" t="shared" si="8" ref="D12:D17">C12+B12</f>
        <v>26049</v>
      </c>
      <c r="E12" s="351">
        <f t="shared" si="1"/>
        <v>0.06429073856975381</v>
      </c>
      <c r="F12" s="349">
        <v>14335</v>
      </c>
      <c r="G12" s="350">
        <v>13090</v>
      </c>
      <c r="H12" s="350">
        <f aca="true" t="shared" si="9" ref="H12:H17">G12+F12</f>
        <v>27425</v>
      </c>
      <c r="I12" s="352">
        <f aca="true" t="shared" si="10" ref="I12:I17">IF(ISERROR(D12/H12-1),"         /0",(D12/H12-1))</f>
        <v>-0.05017319963536915</v>
      </c>
      <c r="J12" s="349">
        <v>39954</v>
      </c>
      <c r="K12" s="350">
        <v>41143</v>
      </c>
      <c r="L12" s="350">
        <f aca="true" t="shared" si="11" ref="L12:L17">K12+J12</f>
        <v>81097</v>
      </c>
      <c r="M12" s="351">
        <f t="shared" si="4"/>
        <v>0.06310515294811568</v>
      </c>
      <c r="N12" s="350">
        <v>39814</v>
      </c>
      <c r="O12" s="350">
        <v>40812</v>
      </c>
      <c r="P12" s="350">
        <f aca="true" t="shared" si="12" ref="P12:P17">O12+N12</f>
        <v>80626</v>
      </c>
      <c r="Q12" s="352">
        <f aca="true" t="shared" si="13" ref="Q12:Q17">IF(ISERROR(L12/P12-1),"         /0",(L12/P12-1))</f>
        <v>0.005841788008830839</v>
      </c>
    </row>
    <row r="13" spans="1:17" ht="18.75" customHeight="1">
      <c r="A13" s="348" t="s">
        <v>213</v>
      </c>
      <c r="B13" s="349">
        <v>10323</v>
      </c>
      <c r="C13" s="350">
        <v>9983</v>
      </c>
      <c r="D13" s="350">
        <f>C13+B13</f>
        <v>20306</v>
      </c>
      <c r="E13" s="351">
        <f t="shared" si="1"/>
        <v>0.05011661627691738</v>
      </c>
      <c r="F13" s="349">
        <v>11928</v>
      </c>
      <c r="G13" s="350">
        <v>11663</v>
      </c>
      <c r="H13" s="350">
        <f>G13+F13</f>
        <v>23591</v>
      </c>
      <c r="I13" s="352">
        <f>IF(ISERROR(D13/H13-1),"         /0",(D13/H13-1))</f>
        <v>-0.13924801831206812</v>
      </c>
      <c r="J13" s="349">
        <v>32758</v>
      </c>
      <c r="K13" s="350">
        <v>31229</v>
      </c>
      <c r="L13" s="350">
        <f>K13+J13</f>
        <v>63987</v>
      </c>
      <c r="M13" s="351">
        <f t="shared" si="4"/>
        <v>0.04979110721347372</v>
      </c>
      <c r="N13" s="350">
        <v>36595</v>
      </c>
      <c r="O13" s="350">
        <v>36058</v>
      </c>
      <c r="P13" s="350">
        <f>O13+N13</f>
        <v>72653</v>
      </c>
      <c r="Q13" s="352">
        <f>IF(ISERROR(L13/P13-1),"         /0",(L13/P13-1))</f>
        <v>-0.11927931399942193</v>
      </c>
    </row>
    <row r="14" spans="1:17" ht="18.75" customHeight="1">
      <c r="A14" s="348" t="s">
        <v>214</v>
      </c>
      <c r="B14" s="349">
        <v>5417</v>
      </c>
      <c r="C14" s="350">
        <v>5577</v>
      </c>
      <c r="D14" s="350">
        <f t="shared" si="8"/>
        <v>10994</v>
      </c>
      <c r="E14" s="351">
        <f t="shared" si="1"/>
        <v>0.027133954464120442</v>
      </c>
      <c r="F14" s="349">
        <v>6510</v>
      </c>
      <c r="G14" s="350">
        <v>6618</v>
      </c>
      <c r="H14" s="350">
        <f t="shared" si="9"/>
        <v>13128</v>
      </c>
      <c r="I14" s="352">
        <f t="shared" si="10"/>
        <v>-0.16255332114564292</v>
      </c>
      <c r="J14" s="349">
        <v>15901</v>
      </c>
      <c r="K14" s="350">
        <v>16256</v>
      </c>
      <c r="L14" s="350">
        <f t="shared" si="11"/>
        <v>32157</v>
      </c>
      <c r="M14" s="351">
        <f t="shared" si="4"/>
        <v>0.02502278016884171</v>
      </c>
      <c r="N14" s="350">
        <v>18535</v>
      </c>
      <c r="O14" s="350">
        <v>18944</v>
      </c>
      <c r="P14" s="350">
        <f t="shared" si="12"/>
        <v>37479</v>
      </c>
      <c r="Q14" s="352">
        <f t="shared" si="13"/>
        <v>-0.1419995197310494</v>
      </c>
    </row>
    <row r="15" spans="1:17" ht="18.75" customHeight="1">
      <c r="A15" s="348" t="s">
        <v>215</v>
      </c>
      <c r="B15" s="349">
        <v>5155</v>
      </c>
      <c r="C15" s="350">
        <v>4940</v>
      </c>
      <c r="D15" s="350">
        <f t="shared" si="8"/>
        <v>10095</v>
      </c>
      <c r="E15" s="351">
        <f t="shared" si="1"/>
        <v>0.02491516011599926</v>
      </c>
      <c r="F15" s="349">
        <v>4996</v>
      </c>
      <c r="G15" s="350">
        <v>4906</v>
      </c>
      <c r="H15" s="350">
        <f t="shared" si="9"/>
        <v>9902</v>
      </c>
      <c r="I15" s="352">
        <f t="shared" si="10"/>
        <v>0.019491011916784595</v>
      </c>
      <c r="J15" s="349">
        <v>14202</v>
      </c>
      <c r="K15" s="350">
        <v>14393</v>
      </c>
      <c r="L15" s="350">
        <f t="shared" si="11"/>
        <v>28595</v>
      </c>
      <c r="M15" s="351">
        <f t="shared" si="4"/>
        <v>0.022251030846410693</v>
      </c>
      <c r="N15" s="350">
        <v>15625</v>
      </c>
      <c r="O15" s="350">
        <v>17406</v>
      </c>
      <c r="P15" s="350">
        <f t="shared" si="12"/>
        <v>33031</v>
      </c>
      <c r="Q15" s="352">
        <f t="shared" si="13"/>
        <v>-0.1342980836184191</v>
      </c>
    </row>
    <row r="16" spans="1:17" ht="18.75" customHeight="1">
      <c r="A16" s="348" t="s">
        <v>216</v>
      </c>
      <c r="B16" s="349">
        <v>4779</v>
      </c>
      <c r="C16" s="350">
        <v>3909</v>
      </c>
      <c r="D16" s="350">
        <f t="shared" si="8"/>
        <v>8688</v>
      </c>
      <c r="E16" s="351">
        <f t="shared" si="1"/>
        <v>0.02144258653668168</v>
      </c>
      <c r="F16" s="349">
        <v>4730</v>
      </c>
      <c r="G16" s="350">
        <v>4461</v>
      </c>
      <c r="H16" s="350">
        <f t="shared" si="9"/>
        <v>9191</v>
      </c>
      <c r="I16" s="352">
        <f t="shared" si="10"/>
        <v>-0.054727450767054764</v>
      </c>
      <c r="J16" s="349">
        <v>13806</v>
      </c>
      <c r="K16" s="350">
        <v>13379</v>
      </c>
      <c r="L16" s="350">
        <f t="shared" si="11"/>
        <v>27185</v>
      </c>
      <c r="M16" s="351">
        <f t="shared" si="4"/>
        <v>0.021153847650277138</v>
      </c>
      <c r="N16" s="350">
        <v>15670</v>
      </c>
      <c r="O16" s="350">
        <v>15645</v>
      </c>
      <c r="P16" s="350">
        <f t="shared" si="12"/>
        <v>31315</v>
      </c>
      <c r="Q16" s="352">
        <f t="shared" si="13"/>
        <v>-0.13188567779019644</v>
      </c>
    </row>
    <row r="17" spans="1:17" ht="18.75" customHeight="1">
      <c r="A17" s="348" t="s">
        <v>217</v>
      </c>
      <c r="B17" s="349">
        <v>1276</v>
      </c>
      <c r="C17" s="350">
        <v>1183</v>
      </c>
      <c r="D17" s="350">
        <f t="shared" si="8"/>
        <v>2459</v>
      </c>
      <c r="E17" s="351">
        <f t="shared" si="1"/>
        <v>0.006068982538409329</v>
      </c>
      <c r="F17" s="349">
        <v>936</v>
      </c>
      <c r="G17" s="350">
        <v>813</v>
      </c>
      <c r="H17" s="350">
        <f t="shared" si="9"/>
        <v>1749</v>
      </c>
      <c r="I17" s="352">
        <f t="shared" si="10"/>
        <v>0.40594625500285875</v>
      </c>
      <c r="J17" s="349">
        <v>4093</v>
      </c>
      <c r="K17" s="350">
        <v>3677</v>
      </c>
      <c r="L17" s="350">
        <f t="shared" si="11"/>
        <v>7770</v>
      </c>
      <c r="M17" s="351">
        <f t="shared" si="4"/>
        <v>0.006046179740395562</v>
      </c>
      <c r="N17" s="350">
        <v>2831</v>
      </c>
      <c r="O17" s="350">
        <v>2686</v>
      </c>
      <c r="P17" s="350">
        <f t="shared" si="12"/>
        <v>5517</v>
      </c>
      <c r="Q17" s="352">
        <f t="shared" si="13"/>
        <v>0.40837411636759113</v>
      </c>
    </row>
    <row r="18" spans="1:17" s="337" customFormat="1" ht="18.75" customHeight="1">
      <c r="A18" s="353" t="s">
        <v>182</v>
      </c>
      <c r="B18" s="354">
        <f>SUM(B19:B22)</f>
        <v>32527</v>
      </c>
      <c r="C18" s="355">
        <f>SUM(C19:C22)</f>
        <v>25800</v>
      </c>
      <c r="D18" s="355">
        <f t="shared" si="0"/>
        <v>58327</v>
      </c>
      <c r="E18" s="356">
        <f t="shared" si="1"/>
        <v>0.14395508113777997</v>
      </c>
      <c r="F18" s="354">
        <f>SUM(F19:F22)</f>
        <v>32094</v>
      </c>
      <c r="G18" s="355">
        <f>SUM(G19:G22)</f>
        <v>24332</v>
      </c>
      <c r="H18" s="355">
        <f t="shared" si="2"/>
        <v>56426</v>
      </c>
      <c r="I18" s="357">
        <f aca="true" t="shared" si="14" ref="I18:I34">IF(ISERROR(D18/H18-1),"         /0",(D18/H18-1))</f>
        <v>0.033690142841952264</v>
      </c>
      <c r="J18" s="354">
        <f>SUM(J19:J22)</f>
        <v>106473</v>
      </c>
      <c r="K18" s="355">
        <f>SUM(K19:K22)</f>
        <v>82879</v>
      </c>
      <c r="L18" s="355">
        <f t="shared" si="3"/>
        <v>189352</v>
      </c>
      <c r="M18" s="356">
        <f t="shared" si="4"/>
        <v>0.1473431436555187</v>
      </c>
      <c r="N18" s="354">
        <f>SUM(N19:N22)</f>
        <v>105978</v>
      </c>
      <c r="O18" s="355">
        <f>SUM(O19:O22)</f>
        <v>75498</v>
      </c>
      <c r="P18" s="355">
        <f t="shared" si="5"/>
        <v>181476</v>
      </c>
      <c r="Q18" s="358">
        <f aca="true" t="shared" si="15" ref="Q18:Q24">IF(ISERROR(L18/P18-1),"         /0",(L18/P18-1))</f>
        <v>0.043399678194361746</v>
      </c>
    </row>
    <row r="19" spans="1:17" ht="18.75" customHeight="1">
      <c r="A19" s="348" t="s">
        <v>218</v>
      </c>
      <c r="B19" s="349">
        <v>24272</v>
      </c>
      <c r="C19" s="350">
        <v>20132</v>
      </c>
      <c r="D19" s="350">
        <f t="shared" si="0"/>
        <v>44404</v>
      </c>
      <c r="E19" s="351">
        <f t="shared" si="1"/>
        <v>0.10959215153945825</v>
      </c>
      <c r="F19" s="349">
        <v>22654</v>
      </c>
      <c r="G19" s="350">
        <v>17565</v>
      </c>
      <c r="H19" s="350">
        <f t="shared" si="2"/>
        <v>40219</v>
      </c>
      <c r="I19" s="352">
        <f t="shared" si="14"/>
        <v>0.10405529724756946</v>
      </c>
      <c r="J19" s="349">
        <v>78410</v>
      </c>
      <c r="K19" s="350">
        <v>65358</v>
      </c>
      <c r="L19" s="350">
        <f t="shared" si="3"/>
        <v>143768</v>
      </c>
      <c r="M19" s="351">
        <f t="shared" si="4"/>
        <v>0.11187222251186475</v>
      </c>
      <c r="N19" s="349">
        <v>76248</v>
      </c>
      <c r="O19" s="350">
        <v>55773</v>
      </c>
      <c r="P19" s="340">
        <f t="shared" si="5"/>
        <v>132021</v>
      </c>
      <c r="Q19" s="352">
        <f t="shared" si="15"/>
        <v>0.08897826860878189</v>
      </c>
    </row>
    <row r="20" spans="1:17" ht="18.75" customHeight="1">
      <c r="A20" s="348" t="s">
        <v>219</v>
      </c>
      <c r="B20" s="349">
        <v>6793</v>
      </c>
      <c r="C20" s="350">
        <v>5668</v>
      </c>
      <c r="D20" s="350">
        <f>C20+B20</f>
        <v>12461</v>
      </c>
      <c r="E20" s="351">
        <f t="shared" si="1"/>
        <v>0.03075461220460295</v>
      </c>
      <c r="F20" s="349">
        <v>8085</v>
      </c>
      <c r="G20" s="350">
        <v>6767</v>
      </c>
      <c r="H20" s="350">
        <f>G20+F20</f>
        <v>14852</v>
      </c>
      <c r="I20" s="352">
        <f>IF(ISERROR(D20/H20-1),"         /0",(D20/H20-1))</f>
        <v>-0.160988419068139</v>
      </c>
      <c r="J20" s="349">
        <v>22243</v>
      </c>
      <c r="K20" s="350">
        <v>17521</v>
      </c>
      <c r="L20" s="350">
        <f>K20+J20</f>
        <v>39764</v>
      </c>
      <c r="M20" s="351">
        <f t="shared" si="4"/>
        <v>0.030942122419187788</v>
      </c>
      <c r="N20" s="349">
        <v>23803</v>
      </c>
      <c r="O20" s="350">
        <v>19725</v>
      </c>
      <c r="P20" s="340">
        <f>O20+N20</f>
        <v>43528</v>
      </c>
      <c r="Q20" s="352">
        <f>IF(ISERROR(L20/P20-1),"         /0",(L20/P20-1))</f>
        <v>-0.08647307480242605</v>
      </c>
    </row>
    <row r="21" spans="1:17" ht="18.75" customHeight="1">
      <c r="A21" s="348" t="s">
        <v>220</v>
      </c>
      <c r="B21" s="349">
        <v>682</v>
      </c>
      <c r="C21" s="350"/>
      <c r="D21" s="350">
        <f>C21+B21</f>
        <v>682</v>
      </c>
      <c r="E21" s="351">
        <f t="shared" si="1"/>
        <v>0.00168322329857469</v>
      </c>
      <c r="F21" s="349">
        <v>717</v>
      </c>
      <c r="G21" s="350">
        <v>0</v>
      </c>
      <c r="H21" s="350">
        <f aca="true" t="shared" si="16" ref="H21:H34">G21+F21</f>
        <v>717</v>
      </c>
      <c r="I21" s="352">
        <f t="shared" si="14"/>
        <v>-0.04881450488145045</v>
      </c>
      <c r="J21" s="349">
        <v>2896</v>
      </c>
      <c r="K21" s="350">
        <v>0</v>
      </c>
      <c r="L21" s="350">
        <f aca="true" t="shared" si="17" ref="L21:L34">K21+J21</f>
        <v>2896</v>
      </c>
      <c r="M21" s="351">
        <f t="shared" si="4"/>
        <v>0.0022535053446828246</v>
      </c>
      <c r="N21" s="349">
        <v>3489</v>
      </c>
      <c r="O21" s="350">
        <v>0</v>
      </c>
      <c r="P21" s="340">
        <f>O21+N21</f>
        <v>3489</v>
      </c>
      <c r="Q21" s="352">
        <f t="shared" si="15"/>
        <v>-0.16996274004012613</v>
      </c>
    </row>
    <row r="22" spans="1:17" ht="18.75" customHeight="1" thickBot="1">
      <c r="A22" s="348" t="s">
        <v>217</v>
      </c>
      <c r="B22" s="349">
        <v>780</v>
      </c>
      <c r="C22" s="350">
        <v>0</v>
      </c>
      <c r="D22" s="350">
        <f>C22+B22</f>
        <v>780</v>
      </c>
      <c r="E22" s="351">
        <f t="shared" si="1"/>
        <v>0.0019250940951440736</v>
      </c>
      <c r="F22" s="349">
        <v>638</v>
      </c>
      <c r="G22" s="350">
        <v>0</v>
      </c>
      <c r="H22" s="350">
        <f t="shared" si="16"/>
        <v>638</v>
      </c>
      <c r="I22" s="352">
        <f t="shared" si="14"/>
        <v>0.22257053291536044</v>
      </c>
      <c r="J22" s="349">
        <v>2924</v>
      </c>
      <c r="K22" s="350">
        <v>0</v>
      </c>
      <c r="L22" s="350">
        <f t="shared" si="17"/>
        <v>2924</v>
      </c>
      <c r="M22" s="351">
        <f t="shared" si="4"/>
        <v>0.002275293379783349</v>
      </c>
      <c r="N22" s="349">
        <v>2438</v>
      </c>
      <c r="O22" s="350">
        <v>0</v>
      </c>
      <c r="P22" s="340">
        <f t="shared" si="5"/>
        <v>2438</v>
      </c>
      <c r="Q22" s="352">
        <f t="shared" si="15"/>
        <v>0.1993437243642331</v>
      </c>
    </row>
    <row r="23" spans="1:17" s="337" customFormat="1" ht="18.75" customHeight="1">
      <c r="A23" s="332" t="s">
        <v>221</v>
      </c>
      <c r="B23" s="333">
        <f>SUM(B24:B29)</f>
        <v>41765</v>
      </c>
      <c r="C23" s="334">
        <f>SUM(C24:C29)</f>
        <v>40104</v>
      </c>
      <c r="D23" s="334">
        <f t="shared" si="0"/>
        <v>81869</v>
      </c>
      <c r="E23" s="335">
        <f t="shared" si="1"/>
        <v>0.20205836984019251</v>
      </c>
      <c r="F23" s="333">
        <f>SUM(F24:F29)</f>
        <v>44405</v>
      </c>
      <c r="G23" s="334">
        <f>SUM(G24:G29)</f>
        <v>42518</v>
      </c>
      <c r="H23" s="334">
        <f t="shared" si="16"/>
        <v>86923</v>
      </c>
      <c r="I23" s="336">
        <f t="shared" si="14"/>
        <v>-0.058143414286207284</v>
      </c>
      <c r="J23" s="333">
        <f>SUM(J24:J29)</f>
        <v>141859</v>
      </c>
      <c r="K23" s="334">
        <f>SUM(K24:K29)</f>
        <v>123201</v>
      </c>
      <c r="L23" s="334">
        <f t="shared" si="17"/>
        <v>265060</v>
      </c>
      <c r="M23" s="335">
        <f t="shared" si="4"/>
        <v>0.20625487799089415</v>
      </c>
      <c r="N23" s="333">
        <f>SUM(N24:N29)</f>
        <v>133877</v>
      </c>
      <c r="O23" s="334">
        <f>SUM(O24:O29)</f>
        <v>123464</v>
      </c>
      <c r="P23" s="334">
        <f aca="true" t="shared" si="18" ref="P23:P34">O23+N23</f>
        <v>257341</v>
      </c>
      <c r="Q23" s="336">
        <f t="shared" si="15"/>
        <v>0.02999522034965274</v>
      </c>
    </row>
    <row r="24" spans="1:17" s="359" customFormat="1" ht="18.75" customHeight="1">
      <c r="A24" s="338" t="s">
        <v>222</v>
      </c>
      <c r="B24" s="339">
        <v>28634</v>
      </c>
      <c r="C24" s="340">
        <v>27695</v>
      </c>
      <c r="D24" s="340">
        <f t="shared" si="0"/>
        <v>56329</v>
      </c>
      <c r="E24" s="341">
        <f t="shared" si="1"/>
        <v>0.13902387857098786</v>
      </c>
      <c r="F24" s="339">
        <v>27716</v>
      </c>
      <c r="G24" s="340">
        <v>27575</v>
      </c>
      <c r="H24" s="340">
        <f t="shared" si="16"/>
        <v>55291</v>
      </c>
      <c r="I24" s="342">
        <f t="shared" si="14"/>
        <v>0.018773398925684193</v>
      </c>
      <c r="J24" s="339">
        <v>95938</v>
      </c>
      <c r="K24" s="340">
        <v>84027</v>
      </c>
      <c r="L24" s="340">
        <f t="shared" si="17"/>
        <v>179965</v>
      </c>
      <c r="M24" s="341">
        <f t="shared" si="4"/>
        <v>0.14003870488806786</v>
      </c>
      <c r="N24" s="340">
        <v>83807</v>
      </c>
      <c r="O24" s="340">
        <v>80881</v>
      </c>
      <c r="P24" s="340">
        <f t="shared" si="18"/>
        <v>164688</v>
      </c>
      <c r="Q24" s="342">
        <f t="shared" si="15"/>
        <v>0.09276328572816483</v>
      </c>
    </row>
    <row r="25" spans="1:17" s="359" customFormat="1" ht="18.75" customHeight="1">
      <c r="A25" s="338" t="s">
        <v>223</v>
      </c>
      <c r="B25" s="339">
        <v>7371</v>
      </c>
      <c r="C25" s="340">
        <v>7327</v>
      </c>
      <c r="D25" s="340">
        <f>C25+B25</f>
        <v>14698</v>
      </c>
      <c r="E25" s="341">
        <f>D25/$D$5</f>
        <v>0.036275683346702045</v>
      </c>
      <c r="F25" s="339">
        <v>8971</v>
      </c>
      <c r="G25" s="340">
        <v>8527</v>
      </c>
      <c r="H25" s="340">
        <f>G25+F25</f>
        <v>17498</v>
      </c>
      <c r="I25" s="342">
        <f>IF(ISERROR(D25/H25-1),"         /0",(D25/H25-1))</f>
        <v>-0.16001828780432048</v>
      </c>
      <c r="J25" s="339">
        <v>25478</v>
      </c>
      <c r="K25" s="340">
        <v>22011</v>
      </c>
      <c r="L25" s="340">
        <f>K25+J25</f>
        <v>47489</v>
      </c>
      <c r="M25" s="341">
        <f>L25/$L$5</f>
        <v>0.036953285674600364</v>
      </c>
      <c r="N25" s="340">
        <v>28288</v>
      </c>
      <c r="O25" s="340">
        <v>25031</v>
      </c>
      <c r="P25" s="340">
        <f>O25+N25</f>
        <v>53319</v>
      </c>
      <c r="Q25" s="342">
        <f>IF(ISERROR(L25/P25-1),"         /0",(L25/P25-1))</f>
        <v>-0.1093418856317635</v>
      </c>
    </row>
    <row r="26" spans="1:17" s="359" customFormat="1" ht="18.75" customHeight="1">
      <c r="A26" s="338" t="s">
        <v>224</v>
      </c>
      <c r="B26" s="339">
        <v>2509</v>
      </c>
      <c r="C26" s="340">
        <v>2164</v>
      </c>
      <c r="D26" s="340">
        <f>C26+B26</f>
        <v>4673</v>
      </c>
      <c r="E26" s="341">
        <f t="shared" si="1"/>
        <v>0.011533288085395199</v>
      </c>
      <c r="F26" s="339">
        <v>4422</v>
      </c>
      <c r="G26" s="340">
        <v>3528</v>
      </c>
      <c r="H26" s="340">
        <f>G26+F26</f>
        <v>7950</v>
      </c>
      <c r="I26" s="342">
        <f>IF(ISERROR(D26/H26-1),"         /0",(D26/H26-1))</f>
        <v>-0.4122012578616352</v>
      </c>
      <c r="J26" s="339">
        <v>9386</v>
      </c>
      <c r="K26" s="340">
        <v>7440</v>
      </c>
      <c r="L26" s="340">
        <f>K26+J26</f>
        <v>16826</v>
      </c>
      <c r="M26" s="341">
        <f t="shared" si="4"/>
        <v>0.013093052807193787</v>
      </c>
      <c r="N26" s="340">
        <v>11750</v>
      </c>
      <c r="O26" s="340">
        <v>8494</v>
      </c>
      <c r="P26" s="340">
        <f>O26+N26</f>
        <v>20244</v>
      </c>
      <c r="Q26" s="342">
        <f aca="true" t="shared" si="19" ref="Q26:Q34">IF(ISERROR(L26/P26-1),"         /0",(L26/P26-1))</f>
        <v>-0.16884015016795095</v>
      </c>
    </row>
    <row r="27" spans="1:17" s="359" customFormat="1" ht="18.75" customHeight="1">
      <c r="A27" s="338" t="s">
        <v>225</v>
      </c>
      <c r="B27" s="339">
        <v>1336</v>
      </c>
      <c r="C27" s="340">
        <v>1154</v>
      </c>
      <c r="D27" s="340">
        <f>C27+B27</f>
        <v>2490</v>
      </c>
      <c r="E27" s="341">
        <f t="shared" si="1"/>
        <v>0.006145492688344543</v>
      </c>
      <c r="F27" s="339">
        <v>1409</v>
      </c>
      <c r="G27" s="340">
        <v>1116</v>
      </c>
      <c r="H27" s="340">
        <f>G27+F27</f>
        <v>2525</v>
      </c>
      <c r="I27" s="342">
        <f>IF(ISERROR(D27/H27-1),"         /0",(D27/H27-1))</f>
        <v>-0.013861386138613874</v>
      </c>
      <c r="J27" s="339">
        <v>5208</v>
      </c>
      <c r="K27" s="340">
        <v>4673</v>
      </c>
      <c r="L27" s="340">
        <f>K27+J27</f>
        <v>9881</v>
      </c>
      <c r="M27" s="341">
        <f t="shared" si="4"/>
        <v>0.007688841958152966</v>
      </c>
      <c r="N27" s="340">
        <v>3957</v>
      </c>
      <c r="O27" s="340">
        <v>3514</v>
      </c>
      <c r="P27" s="340">
        <f>O27+N27</f>
        <v>7471</v>
      </c>
      <c r="Q27" s="342">
        <f>IF(ISERROR(L27/P27-1),"         /0",(L27/P27-1))</f>
        <v>0.32258064516129026</v>
      </c>
    </row>
    <row r="28" spans="1:17" s="359" customFormat="1" ht="18.75" customHeight="1">
      <c r="A28" s="338" t="s">
        <v>226</v>
      </c>
      <c r="B28" s="339">
        <v>944</v>
      </c>
      <c r="C28" s="340">
        <v>902</v>
      </c>
      <c r="D28" s="340">
        <f aca="true" t="shared" si="20" ref="D28:D34">C28+B28</f>
        <v>1846</v>
      </c>
      <c r="E28" s="341">
        <f t="shared" si="1"/>
        <v>0.004556056025174307</v>
      </c>
      <c r="F28" s="339">
        <v>649</v>
      </c>
      <c r="G28" s="340">
        <v>1003</v>
      </c>
      <c r="H28" s="340">
        <f t="shared" si="16"/>
        <v>1652</v>
      </c>
      <c r="I28" s="342">
        <f t="shared" si="14"/>
        <v>0.11743341404358354</v>
      </c>
      <c r="J28" s="339">
        <v>2507</v>
      </c>
      <c r="K28" s="340">
        <v>2271</v>
      </c>
      <c r="L28" s="340">
        <f t="shared" si="17"/>
        <v>4778</v>
      </c>
      <c r="M28" s="341">
        <f t="shared" si="4"/>
        <v>0.003717972561082367</v>
      </c>
      <c r="N28" s="340">
        <v>2299</v>
      </c>
      <c r="O28" s="340">
        <v>2748</v>
      </c>
      <c r="P28" s="340">
        <f t="shared" si="18"/>
        <v>5047</v>
      </c>
      <c r="Q28" s="342">
        <f t="shared" si="19"/>
        <v>-0.053298989498712146</v>
      </c>
    </row>
    <row r="29" spans="1:17" s="359" customFormat="1" ht="18.75" customHeight="1" thickBot="1">
      <c r="A29" s="338" t="s">
        <v>217</v>
      </c>
      <c r="B29" s="339">
        <v>971</v>
      </c>
      <c r="C29" s="340">
        <v>862</v>
      </c>
      <c r="D29" s="340">
        <f>C29+B29</f>
        <v>1833</v>
      </c>
      <c r="E29" s="341">
        <f t="shared" si="1"/>
        <v>0.004523971123588572</v>
      </c>
      <c r="F29" s="339">
        <v>1238</v>
      </c>
      <c r="G29" s="340">
        <v>769</v>
      </c>
      <c r="H29" s="340">
        <f>G29+F29</f>
        <v>2007</v>
      </c>
      <c r="I29" s="342">
        <f>IF(ISERROR(D29/H29-1),"         /0",(D29/H29-1))</f>
        <v>-0.0866965620328849</v>
      </c>
      <c r="J29" s="339">
        <v>3342</v>
      </c>
      <c r="K29" s="340">
        <v>2779</v>
      </c>
      <c r="L29" s="340">
        <f>K29+J29</f>
        <v>6121</v>
      </c>
      <c r="M29" s="341">
        <f t="shared" si="4"/>
        <v>0.004763020101796813</v>
      </c>
      <c r="N29" s="340">
        <v>3776</v>
      </c>
      <c r="O29" s="340">
        <v>2796</v>
      </c>
      <c r="P29" s="340">
        <f>O29+N29</f>
        <v>6572</v>
      </c>
      <c r="Q29" s="342">
        <f t="shared" si="19"/>
        <v>-0.06862446743761408</v>
      </c>
    </row>
    <row r="30" spans="1:17" s="337" customFormat="1" ht="18.75" customHeight="1">
      <c r="A30" s="332" t="s">
        <v>197</v>
      </c>
      <c r="B30" s="333">
        <f>SUM(B31:B33)</f>
        <v>4391</v>
      </c>
      <c r="C30" s="334">
        <f>SUM(C31:C33)</f>
        <v>3948</v>
      </c>
      <c r="D30" s="334">
        <f t="shared" si="20"/>
        <v>8339</v>
      </c>
      <c r="E30" s="335">
        <f t="shared" si="1"/>
        <v>0.020581230332572344</v>
      </c>
      <c r="F30" s="333">
        <f>SUM(F31:F33)</f>
        <v>5583</v>
      </c>
      <c r="G30" s="334">
        <f>SUM(G31:G33)</f>
        <v>5102</v>
      </c>
      <c r="H30" s="334">
        <f t="shared" si="16"/>
        <v>10685</v>
      </c>
      <c r="I30" s="336">
        <f t="shared" si="14"/>
        <v>-0.2195601310248011</v>
      </c>
      <c r="J30" s="333">
        <f>SUM(J31:J33)</f>
        <v>15062</v>
      </c>
      <c r="K30" s="334">
        <f>SUM(K31:K33)</f>
        <v>13407</v>
      </c>
      <c r="L30" s="334">
        <f t="shared" si="17"/>
        <v>28469</v>
      </c>
      <c r="M30" s="335">
        <f t="shared" si="4"/>
        <v>0.022152984688458333</v>
      </c>
      <c r="N30" s="333">
        <f>SUM(N31:N33)</f>
        <v>16905</v>
      </c>
      <c r="O30" s="334">
        <f>SUM(O31:O33)</f>
        <v>14791</v>
      </c>
      <c r="P30" s="334">
        <f t="shared" si="18"/>
        <v>31696</v>
      </c>
      <c r="Q30" s="336">
        <f t="shared" si="19"/>
        <v>-0.10181095406360419</v>
      </c>
    </row>
    <row r="31" spans="1:17" ht="18.75" customHeight="1">
      <c r="A31" s="338" t="s">
        <v>227</v>
      </c>
      <c r="B31" s="339">
        <v>3182</v>
      </c>
      <c r="C31" s="340">
        <v>2961</v>
      </c>
      <c r="D31" s="340">
        <f t="shared" si="20"/>
        <v>6143</v>
      </c>
      <c r="E31" s="341">
        <f t="shared" si="1"/>
        <v>0.015161350033935954</v>
      </c>
      <c r="F31" s="339">
        <v>3645</v>
      </c>
      <c r="G31" s="340">
        <v>3460</v>
      </c>
      <c r="H31" s="340">
        <f t="shared" si="16"/>
        <v>7105</v>
      </c>
      <c r="I31" s="342">
        <f t="shared" si="14"/>
        <v>-0.13539760731878958</v>
      </c>
      <c r="J31" s="339">
        <v>10923</v>
      </c>
      <c r="K31" s="340">
        <v>9478</v>
      </c>
      <c r="L31" s="340">
        <f t="shared" si="17"/>
        <v>20401</v>
      </c>
      <c r="M31" s="341">
        <f t="shared" si="4"/>
        <v>0.015874918003064332</v>
      </c>
      <c r="N31" s="340">
        <v>11572</v>
      </c>
      <c r="O31" s="340">
        <v>9839</v>
      </c>
      <c r="P31" s="340">
        <f t="shared" si="18"/>
        <v>21411</v>
      </c>
      <c r="Q31" s="342">
        <f t="shared" si="19"/>
        <v>-0.04717201438512919</v>
      </c>
    </row>
    <row r="32" spans="1:17" ht="18.75" customHeight="1">
      <c r="A32" s="338" t="s">
        <v>228</v>
      </c>
      <c r="B32" s="339">
        <v>1068</v>
      </c>
      <c r="C32" s="340">
        <v>811</v>
      </c>
      <c r="D32" s="340">
        <f>C32+B32</f>
        <v>1879</v>
      </c>
      <c r="E32" s="341">
        <f t="shared" si="1"/>
        <v>0.004637502313815018</v>
      </c>
      <c r="F32" s="339">
        <v>1820</v>
      </c>
      <c r="G32" s="340">
        <v>1631</v>
      </c>
      <c r="H32" s="340">
        <f>G32+F32</f>
        <v>3451</v>
      </c>
      <c r="I32" s="342">
        <f>IF(ISERROR(D32/H32-1),"         /0",(D32/H32-1))</f>
        <v>-0.4555201390901188</v>
      </c>
      <c r="J32" s="339">
        <v>3599</v>
      </c>
      <c r="K32" s="340">
        <v>3456</v>
      </c>
      <c r="L32" s="340">
        <f>K32+J32</f>
        <v>7055</v>
      </c>
      <c r="M32" s="341">
        <f t="shared" si="4"/>
        <v>0.005489806701221453</v>
      </c>
      <c r="N32" s="340">
        <v>5075</v>
      </c>
      <c r="O32" s="340">
        <v>4941</v>
      </c>
      <c r="P32" s="340">
        <f>O32+N32</f>
        <v>10016</v>
      </c>
      <c r="Q32" s="342">
        <f t="shared" si="19"/>
        <v>-0.29562699680511184</v>
      </c>
    </row>
    <row r="33" spans="1:17" ht="18.75" customHeight="1" thickBot="1">
      <c r="A33" s="338" t="s">
        <v>217</v>
      </c>
      <c r="B33" s="339">
        <v>141</v>
      </c>
      <c r="C33" s="340">
        <v>176</v>
      </c>
      <c r="D33" s="340">
        <f t="shared" si="20"/>
        <v>317</v>
      </c>
      <c r="E33" s="341">
        <f t="shared" si="1"/>
        <v>0.0007823779848213734</v>
      </c>
      <c r="F33" s="339">
        <v>118</v>
      </c>
      <c r="G33" s="340">
        <v>11</v>
      </c>
      <c r="H33" s="340">
        <f t="shared" si="16"/>
        <v>129</v>
      </c>
      <c r="I33" s="342">
        <f>IF(ISERROR(D33/H33-1),"         /0",(D33/H33-1))</f>
        <v>1.4573643410852712</v>
      </c>
      <c r="J33" s="339">
        <v>540</v>
      </c>
      <c r="K33" s="340">
        <v>473</v>
      </c>
      <c r="L33" s="340">
        <f t="shared" si="17"/>
        <v>1013</v>
      </c>
      <c r="M33" s="341">
        <f t="shared" si="4"/>
        <v>0.0007882599841725488</v>
      </c>
      <c r="N33" s="340">
        <v>258</v>
      </c>
      <c r="O33" s="340">
        <v>11</v>
      </c>
      <c r="P33" s="340">
        <f t="shared" si="18"/>
        <v>269</v>
      </c>
      <c r="Q33" s="342">
        <f t="shared" si="19"/>
        <v>2.7657992565055762</v>
      </c>
    </row>
    <row r="34" spans="1:17" ht="18.75" customHeight="1" thickBot="1">
      <c r="A34" s="360" t="s">
        <v>201</v>
      </c>
      <c r="B34" s="361">
        <v>617</v>
      </c>
      <c r="C34" s="362">
        <v>222</v>
      </c>
      <c r="D34" s="362">
        <f t="shared" si="20"/>
        <v>839</v>
      </c>
      <c r="E34" s="363">
        <f t="shared" si="1"/>
        <v>0.0020707101869562533</v>
      </c>
      <c r="F34" s="361">
        <v>429</v>
      </c>
      <c r="G34" s="362">
        <v>36</v>
      </c>
      <c r="H34" s="362">
        <f t="shared" si="16"/>
        <v>465</v>
      </c>
      <c r="I34" s="364">
        <f t="shared" si="14"/>
        <v>0.8043010752688171</v>
      </c>
      <c r="J34" s="361">
        <v>2475</v>
      </c>
      <c r="K34" s="362">
        <v>675</v>
      </c>
      <c r="L34" s="362">
        <f t="shared" si="17"/>
        <v>3150</v>
      </c>
      <c r="M34" s="363">
        <f t="shared" si="4"/>
        <v>0.0024511539488090116</v>
      </c>
      <c r="N34" s="361">
        <v>1719</v>
      </c>
      <c r="O34" s="362">
        <v>163</v>
      </c>
      <c r="P34" s="362">
        <f t="shared" si="18"/>
        <v>1882</v>
      </c>
      <c r="Q34" s="364">
        <f t="shared" si="19"/>
        <v>0.6737513283740701</v>
      </c>
    </row>
    <row r="35" ht="14.25">
      <c r="A35" s="130" t="s">
        <v>229</v>
      </c>
    </row>
    <row r="36" ht="14.25">
      <c r="A36" s="130" t="s">
        <v>65</v>
      </c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369" customWidth="1"/>
    <col min="2" max="2" width="13.57421875" style="427" customWidth="1"/>
    <col min="3" max="3" width="10.8515625" style="428" customWidth="1"/>
    <col min="4" max="4" width="14.8515625" style="427" customWidth="1"/>
    <col min="5" max="5" width="9.7109375" style="428" customWidth="1"/>
    <col min="6" max="6" width="13.8515625" style="427" customWidth="1"/>
    <col min="7" max="7" width="11.28125" style="428" bestFit="1" customWidth="1"/>
    <col min="8" max="8" width="12.8515625" style="427" customWidth="1"/>
    <col min="9" max="9" width="9.8515625" style="428" customWidth="1"/>
    <col min="10" max="10" width="9.140625" style="369" customWidth="1"/>
    <col min="11" max="11" width="9.140625" style="370" customWidth="1"/>
    <col min="12" max="12" width="11.8515625" style="369" customWidth="1"/>
    <col min="13" max="13" width="9.140625" style="369" customWidth="1"/>
    <col min="14" max="14" width="15.8515625" style="369" customWidth="1"/>
    <col min="15" max="15" width="11.7109375" style="369" customWidth="1"/>
    <col min="16" max="16384" width="9.140625" style="369" customWidth="1"/>
  </cols>
  <sheetData>
    <row r="1" spans="1:9" ht="21" customHeight="1" thickBot="1">
      <c r="A1" s="365" t="s">
        <v>230</v>
      </c>
      <c r="B1" s="366"/>
      <c r="C1" s="367"/>
      <c r="D1" s="366"/>
      <c r="E1" s="367"/>
      <c r="F1" s="366"/>
      <c r="G1" s="367"/>
      <c r="H1" s="366"/>
      <c r="I1" s="368"/>
    </row>
    <row r="2" spans="1:9" ht="15.75" thickBot="1">
      <c r="A2" s="899" t="s">
        <v>231</v>
      </c>
      <c r="B2" s="371" t="s">
        <v>38</v>
      </c>
      <c r="C2" s="372"/>
      <c r="D2" s="373"/>
      <c r="E2" s="374"/>
      <c r="F2" s="373" t="s">
        <v>39</v>
      </c>
      <c r="G2" s="372"/>
      <c r="H2" s="373"/>
      <c r="I2" s="374"/>
    </row>
    <row r="3" spans="1:11" s="380" customFormat="1" ht="27.75" customHeight="1" thickBot="1">
      <c r="A3" s="900"/>
      <c r="B3" s="375" t="s">
        <v>40</v>
      </c>
      <c r="C3" s="376" t="s">
        <v>41</v>
      </c>
      <c r="D3" s="375" t="s">
        <v>42</v>
      </c>
      <c r="E3" s="377" t="s">
        <v>43</v>
      </c>
      <c r="F3" s="378" t="s">
        <v>44</v>
      </c>
      <c r="G3" s="379" t="s">
        <v>41</v>
      </c>
      <c r="H3" s="378" t="s">
        <v>45</v>
      </c>
      <c r="I3" s="377" t="s">
        <v>43</v>
      </c>
      <c r="K3" s="381"/>
    </row>
    <row r="4" spans="1:11" s="388" customFormat="1" ht="16.5" customHeight="1" thickBot="1">
      <c r="A4" s="382" t="s">
        <v>3</v>
      </c>
      <c r="B4" s="383">
        <f>B5+B17+B31+B39+B48+B56</f>
        <v>405175</v>
      </c>
      <c r="C4" s="384">
        <f aca="true" t="shared" si="0" ref="C4:C56">(B4/$B$4)</f>
        <v>1</v>
      </c>
      <c r="D4" s="385">
        <f>D5+D17+D31+D39+D48+D56</f>
        <v>422025</v>
      </c>
      <c r="E4" s="386">
        <f aca="true" t="shared" si="1" ref="E4:E18">IF(ISERROR(B4/D4-1),"         /0",(B4/D4-1))</f>
        <v>-0.03992654463598133</v>
      </c>
      <c r="F4" s="383">
        <f>F5+F17+F31+F39+F48+F56</f>
        <v>1285109</v>
      </c>
      <c r="G4" s="384">
        <f aca="true" t="shared" si="2" ref="G4:G56">(F4/$F$4)</f>
        <v>1</v>
      </c>
      <c r="H4" s="385">
        <f>H5+H17+H31+H39+H48+H56</f>
        <v>1291044</v>
      </c>
      <c r="I4" s="387">
        <f aca="true" t="shared" si="3" ref="I4:I18">IF(ISERROR(F4/H4-1),"         /0",(F4/H4-1))</f>
        <v>-0.0045970547866687195</v>
      </c>
      <c r="K4" s="389"/>
    </row>
    <row r="5" spans="1:15" s="396" customFormat="1" ht="16.5" customHeight="1">
      <c r="A5" s="390" t="s">
        <v>232</v>
      </c>
      <c r="B5" s="391">
        <f>SUM(B6:B16)</f>
        <v>145321</v>
      </c>
      <c r="C5" s="392">
        <f t="shared" si="0"/>
        <v>0.35866230641081015</v>
      </c>
      <c r="D5" s="393">
        <f>SUM(D6:D16)</f>
        <v>148549</v>
      </c>
      <c r="E5" s="394">
        <f t="shared" si="1"/>
        <v>-0.021730203501874823</v>
      </c>
      <c r="F5" s="391">
        <f>SUM(F6:F16)</f>
        <v>454641</v>
      </c>
      <c r="G5" s="392">
        <f t="shared" si="2"/>
        <v>0.35377621664777076</v>
      </c>
      <c r="H5" s="393">
        <f>SUM(H6:H16)</f>
        <v>449297</v>
      </c>
      <c r="I5" s="395">
        <f t="shared" si="3"/>
        <v>0.011894136840441938</v>
      </c>
      <c r="K5" s="397"/>
      <c r="L5" s="398"/>
      <c r="M5" s="399"/>
      <c r="N5" s="399"/>
      <c r="O5" s="399"/>
    </row>
    <row r="6" spans="1:11" s="409" customFormat="1" ht="16.5" customHeight="1">
      <c r="A6" s="400" t="s">
        <v>46</v>
      </c>
      <c r="B6" s="401">
        <v>59123</v>
      </c>
      <c r="C6" s="402">
        <f t="shared" si="0"/>
        <v>0.14591966434256803</v>
      </c>
      <c r="D6" s="403">
        <v>66969</v>
      </c>
      <c r="E6" s="404">
        <f t="shared" si="1"/>
        <v>-0.1171586853618839</v>
      </c>
      <c r="F6" s="405">
        <v>196208</v>
      </c>
      <c r="G6" s="402">
        <f t="shared" si="2"/>
        <v>0.1526780996787043</v>
      </c>
      <c r="H6" s="403">
        <v>203015</v>
      </c>
      <c r="I6" s="406">
        <f t="shared" si="3"/>
        <v>-0.03352954215205772</v>
      </c>
      <c r="J6" s="407"/>
      <c r="K6" s="408"/>
    </row>
    <row r="7" spans="1:11" s="409" customFormat="1" ht="16.5" customHeight="1">
      <c r="A7" s="400" t="s">
        <v>69</v>
      </c>
      <c r="B7" s="401">
        <v>29337</v>
      </c>
      <c r="C7" s="402">
        <f t="shared" si="0"/>
        <v>0.0724057506015919</v>
      </c>
      <c r="D7" s="403">
        <v>43303</v>
      </c>
      <c r="E7" s="404">
        <f>IF(ISERROR(B7/D7-1),"         /0",(B7/D7-1))</f>
        <v>-0.3225180703415468</v>
      </c>
      <c r="F7" s="405">
        <v>94800</v>
      </c>
      <c r="G7" s="402">
        <f t="shared" si="2"/>
        <v>0.07376806169749026</v>
      </c>
      <c r="H7" s="403">
        <v>134688</v>
      </c>
      <c r="I7" s="406">
        <f>IF(ISERROR(F7/H7-1),"         /0",(F7/H7-1))</f>
        <v>-0.2961511047754811</v>
      </c>
      <c r="J7" s="407"/>
      <c r="K7" s="408"/>
    </row>
    <row r="8" spans="1:11" s="409" customFormat="1" ht="16.5" customHeight="1">
      <c r="A8" s="400" t="s">
        <v>71</v>
      </c>
      <c r="B8" s="401">
        <v>15235</v>
      </c>
      <c r="C8" s="402">
        <f t="shared" si="0"/>
        <v>0.03760103658912815</v>
      </c>
      <c r="D8" s="403">
        <v>15131</v>
      </c>
      <c r="E8" s="404">
        <f>IF(ISERROR(B8/D8-1),"         /0",(B8/D8-1))</f>
        <v>0.006873306456942618</v>
      </c>
      <c r="F8" s="405">
        <v>45545</v>
      </c>
      <c r="G8" s="402">
        <f t="shared" si="2"/>
        <v>0.03544057352333538</v>
      </c>
      <c r="H8" s="403">
        <v>42566</v>
      </c>
      <c r="I8" s="406">
        <f>IF(ISERROR(F8/H8-1),"         /0",(F8/H8-1))</f>
        <v>0.06998543438425031</v>
      </c>
      <c r="J8" s="407"/>
      <c r="K8" s="408"/>
    </row>
    <row r="9" spans="1:11" s="409" customFormat="1" ht="16.5" customHeight="1">
      <c r="A9" s="400" t="s">
        <v>72</v>
      </c>
      <c r="B9" s="401">
        <v>13309</v>
      </c>
      <c r="C9" s="402">
        <f t="shared" si="0"/>
        <v>0.03284753501573394</v>
      </c>
      <c r="D9" s="403"/>
      <c r="E9" s="404" t="str">
        <f t="shared" si="1"/>
        <v>         /0</v>
      </c>
      <c r="F9" s="405">
        <v>33982</v>
      </c>
      <c r="G9" s="402">
        <f t="shared" si="2"/>
        <v>0.02644289317092947</v>
      </c>
      <c r="H9" s="403"/>
      <c r="I9" s="406" t="str">
        <f t="shared" si="3"/>
        <v>         /0</v>
      </c>
      <c r="J9" s="407"/>
      <c r="K9" s="408"/>
    </row>
    <row r="10" spans="1:11" s="409" customFormat="1" ht="16.5" customHeight="1">
      <c r="A10" s="400" t="s">
        <v>75</v>
      </c>
      <c r="B10" s="401">
        <v>9868</v>
      </c>
      <c r="C10" s="402">
        <f t="shared" si="0"/>
        <v>0.02435490837292528</v>
      </c>
      <c r="D10" s="403">
        <v>8115</v>
      </c>
      <c r="E10" s="404">
        <f aca="true" t="shared" si="4" ref="E10:E15">IF(ISERROR(B10/D10-1),"         /0",(B10/D10-1))</f>
        <v>0.21601971657424524</v>
      </c>
      <c r="F10" s="405">
        <v>32912</v>
      </c>
      <c r="G10" s="402">
        <f t="shared" si="2"/>
        <v>0.02561027897244514</v>
      </c>
      <c r="H10" s="403">
        <v>22572</v>
      </c>
      <c r="I10" s="406">
        <f aca="true" t="shared" si="5" ref="I10:I15">IF(ISERROR(F10/H10-1),"         /0",(F10/H10-1))</f>
        <v>0.4580896686159843</v>
      </c>
      <c r="J10" s="407"/>
      <c r="K10" s="408"/>
    </row>
    <row r="11" spans="1:11" s="409" customFormat="1" ht="16.5" customHeight="1">
      <c r="A11" s="400" t="s">
        <v>79</v>
      </c>
      <c r="B11" s="401">
        <v>6182</v>
      </c>
      <c r="C11" s="402">
        <f t="shared" si="0"/>
        <v>0.015257604738693158</v>
      </c>
      <c r="D11" s="403"/>
      <c r="E11" s="404" t="str">
        <f t="shared" si="4"/>
        <v>         /0</v>
      </c>
      <c r="F11" s="405">
        <v>9961</v>
      </c>
      <c r="G11" s="402">
        <f t="shared" si="2"/>
        <v>0.007751093487011608</v>
      </c>
      <c r="H11" s="403"/>
      <c r="I11" s="406" t="str">
        <f t="shared" si="5"/>
        <v>         /0</v>
      </c>
      <c r="J11" s="407"/>
      <c r="K11" s="408"/>
    </row>
    <row r="12" spans="1:11" s="409" customFormat="1" ht="16.5" customHeight="1">
      <c r="A12" s="400" t="s">
        <v>81</v>
      </c>
      <c r="B12" s="401">
        <v>4316</v>
      </c>
      <c r="C12" s="402">
        <f t="shared" si="0"/>
        <v>0.010652187326463874</v>
      </c>
      <c r="D12" s="403">
        <v>4163</v>
      </c>
      <c r="E12" s="404">
        <f t="shared" si="4"/>
        <v>0.03675234206101363</v>
      </c>
      <c r="F12" s="405">
        <v>12837</v>
      </c>
      <c r="G12" s="402">
        <f t="shared" si="2"/>
        <v>0.009989035949479771</v>
      </c>
      <c r="H12" s="403">
        <v>13261</v>
      </c>
      <c r="I12" s="406">
        <f t="shared" si="5"/>
        <v>-0.03197345599879342</v>
      </c>
      <c r="J12" s="407"/>
      <c r="K12" s="408"/>
    </row>
    <row r="13" spans="1:11" s="409" customFormat="1" ht="16.5" customHeight="1">
      <c r="A13" s="400" t="s">
        <v>68</v>
      </c>
      <c r="B13" s="401">
        <v>3077</v>
      </c>
      <c r="C13" s="402">
        <f t="shared" si="0"/>
        <v>0.0075942493984080955</v>
      </c>
      <c r="D13" s="403">
        <v>4802</v>
      </c>
      <c r="E13" s="404">
        <f t="shared" si="4"/>
        <v>-0.3592253227821741</v>
      </c>
      <c r="F13" s="405">
        <v>9694</v>
      </c>
      <c r="G13" s="402">
        <f t="shared" si="2"/>
        <v>0.007543329009445892</v>
      </c>
      <c r="H13" s="403">
        <v>13238</v>
      </c>
      <c r="I13" s="406">
        <f t="shared" si="5"/>
        <v>-0.26771415621695116</v>
      </c>
      <c r="J13" s="407"/>
      <c r="K13" s="408"/>
    </row>
    <row r="14" spans="1:11" s="409" customFormat="1" ht="16.5" customHeight="1">
      <c r="A14" s="400" t="s">
        <v>78</v>
      </c>
      <c r="B14" s="401">
        <v>2795</v>
      </c>
      <c r="C14" s="402">
        <f t="shared" si="0"/>
        <v>0.00689825384093293</v>
      </c>
      <c r="D14" s="403">
        <v>3092</v>
      </c>
      <c r="E14" s="404">
        <f t="shared" si="4"/>
        <v>-0.09605433376455363</v>
      </c>
      <c r="F14" s="405">
        <v>9523</v>
      </c>
      <c r="G14" s="402">
        <f t="shared" si="2"/>
        <v>0.007410266366510545</v>
      </c>
      <c r="H14" s="403">
        <v>9766</v>
      </c>
      <c r="I14" s="406">
        <f t="shared" si="5"/>
        <v>-0.024882244521810315</v>
      </c>
      <c r="J14" s="407"/>
      <c r="K14" s="408"/>
    </row>
    <row r="15" spans="1:11" s="409" customFormat="1" ht="16.5" customHeight="1">
      <c r="A15" s="400" t="s">
        <v>101</v>
      </c>
      <c r="B15" s="401">
        <v>2079</v>
      </c>
      <c r="C15" s="402">
        <f t="shared" si="0"/>
        <v>0.005131116184364781</v>
      </c>
      <c r="D15" s="403">
        <v>2974</v>
      </c>
      <c r="E15" s="404">
        <f t="shared" si="4"/>
        <v>-0.300941492938803</v>
      </c>
      <c r="F15" s="405">
        <v>9179</v>
      </c>
      <c r="G15" s="402">
        <f t="shared" si="2"/>
        <v>0.0071425847924183865</v>
      </c>
      <c r="H15" s="403">
        <v>10191</v>
      </c>
      <c r="I15" s="406">
        <f t="shared" si="5"/>
        <v>-0.09930330683936806</v>
      </c>
      <c r="J15" s="407"/>
      <c r="K15" s="408"/>
    </row>
    <row r="16" spans="1:11" s="409" customFormat="1" ht="16.5" customHeight="1" thickBot="1">
      <c r="A16" s="400"/>
      <c r="B16" s="401"/>
      <c r="C16" s="402">
        <f t="shared" si="0"/>
        <v>0</v>
      </c>
      <c r="D16" s="403"/>
      <c r="E16" s="404" t="str">
        <f t="shared" si="1"/>
        <v>         /0</v>
      </c>
      <c r="F16" s="405"/>
      <c r="G16" s="402">
        <f t="shared" si="2"/>
        <v>0</v>
      </c>
      <c r="H16" s="403"/>
      <c r="I16" s="406" t="str">
        <f t="shared" si="3"/>
        <v>         /0</v>
      </c>
      <c r="J16" s="407"/>
      <c r="K16" s="408"/>
    </row>
    <row r="17" spans="1:11" s="414" customFormat="1" ht="16.5" customHeight="1">
      <c r="A17" s="390" t="s">
        <v>170</v>
      </c>
      <c r="B17" s="410">
        <f>SUM(B18:B30)</f>
        <v>110480</v>
      </c>
      <c r="C17" s="392">
        <f t="shared" si="0"/>
        <v>0.2726723020916888</v>
      </c>
      <c r="D17" s="411">
        <f>SUM(D18:D30)</f>
        <v>118977</v>
      </c>
      <c r="E17" s="394">
        <f t="shared" si="1"/>
        <v>-0.07141716466207759</v>
      </c>
      <c r="F17" s="410">
        <f>SUM(F18:F30)</f>
        <v>344437</v>
      </c>
      <c r="G17" s="392">
        <f t="shared" si="2"/>
        <v>0.26802162306854904</v>
      </c>
      <c r="H17" s="411">
        <f>SUM(H18:H30)</f>
        <v>369352</v>
      </c>
      <c r="I17" s="395">
        <f t="shared" si="3"/>
        <v>-0.06745597695423333</v>
      </c>
      <c r="J17" s="412"/>
      <c r="K17" s="413"/>
    </row>
    <row r="18" spans="1:11" s="409" customFormat="1" ht="16.5" customHeight="1">
      <c r="A18" s="400" t="s">
        <v>46</v>
      </c>
      <c r="B18" s="415">
        <v>55089</v>
      </c>
      <c r="C18" s="402">
        <f t="shared" si="0"/>
        <v>0.13596347257357932</v>
      </c>
      <c r="D18" s="416">
        <v>64454</v>
      </c>
      <c r="E18" s="404">
        <f t="shared" si="1"/>
        <v>-0.14529742141682445</v>
      </c>
      <c r="F18" s="415">
        <v>172651</v>
      </c>
      <c r="G18" s="402">
        <f t="shared" si="2"/>
        <v>0.13434735886216656</v>
      </c>
      <c r="H18" s="416">
        <v>199976</v>
      </c>
      <c r="I18" s="406">
        <f t="shared" si="3"/>
        <v>-0.1366413969676361</v>
      </c>
      <c r="J18" s="407"/>
      <c r="K18" s="408"/>
    </row>
    <row r="19" spans="1:11" s="409" customFormat="1" ht="16.5" customHeight="1">
      <c r="A19" s="400" t="s">
        <v>74</v>
      </c>
      <c r="B19" s="415">
        <v>12009</v>
      </c>
      <c r="C19" s="402">
        <f t="shared" si="0"/>
        <v>0.029639044857160485</v>
      </c>
      <c r="D19" s="416">
        <v>12536</v>
      </c>
      <c r="E19" s="404">
        <f aca="true" t="shared" si="6" ref="E19:E29">IF(ISERROR(B19/D19-1),"         /0",(B19/D19-1))</f>
        <v>-0.042038927887683486</v>
      </c>
      <c r="F19" s="415">
        <v>35717</v>
      </c>
      <c r="G19" s="402">
        <f t="shared" si="2"/>
        <v>0.02779297320305126</v>
      </c>
      <c r="H19" s="416">
        <v>38050</v>
      </c>
      <c r="I19" s="406">
        <f aca="true" t="shared" si="7" ref="I19:I29">IF(ISERROR(F19/H19-1),"         /0",(F19/H19-1))</f>
        <v>-0.06131406044678056</v>
      </c>
      <c r="J19" s="407"/>
      <c r="K19" s="408"/>
    </row>
    <row r="20" spans="1:11" s="409" customFormat="1" ht="16.5" customHeight="1">
      <c r="A20" s="400" t="s">
        <v>47</v>
      </c>
      <c r="B20" s="415">
        <v>9921</v>
      </c>
      <c r="C20" s="402">
        <f t="shared" si="0"/>
        <v>0.024485716048620966</v>
      </c>
      <c r="D20" s="416">
        <v>12892</v>
      </c>
      <c r="E20" s="404">
        <f>IF(ISERROR(B20/D20-1),"         /0",(B20/D20-1))</f>
        <v>-0.2304529941048712</v>
      </c>
      <c r="F20" s="415">
        <v>31206</v>
      </c>
      <c r="G20" s="402">
        <f t="shared" si="2"/>
        <v>0.02428276511953461</v>
      </c>
      <c r="H20" s="416">
        <v>40083</v>
      </c>
      <c r="I20" s="406">
        <f>IF(ISERROR(F20/H20-1),"         /0",(F20/H20-1))</f>
        <v>-0.2214654591722176</v>
      </c>
      <c r="J20" s="407"/>
      <c r="K20" s="408"/>
    </row>
    <row r="21" spans="1:11" s="409" customFormat="1" ht="16.5" customHeight="1">
      <c r="A21" s="400" t="s">
        <v>76</v>
      </c>
      <c r="B21" s="415">
        <v>9777</v>
      </c>
      <c r="C21" s="402">
        <f t="shared" si="0"/>
        <v>0.02413031406182514</v>
      </c>
      <c r="D21" s="416">
        <v>5756</v>
      </c>
      <c r="E21" s="404">
        <f t="shared" si="6"/>
        <v>0.6985753995830437</v>
      </c>
      <c r="F21" s="415">
        <v>30340</v>
      </c>
      <c r="G21" s="402">
        <f t="shared" si="2"/>
        <v>0.023608892319639814</v>
      </c>
      <c r="H21" s="416">
        <v>18370</v>
      </c>
      <c r="I21" s="406">
        <f t="shared" si="7"/>
        <v>0.6516058791507893</v>
      </c>
      <c r="J21" s="407"/>
      <c r="K21" s="408"/>
    </row>
    <row r="22" spans="1:11" s="409" customFormat="1" ht="16.5" customHeight="1">
      <c r="A22" s="400" t="s">
        <v>48</v>
      </c>
      <c r="B22" s="415">
        <v>5867</v>
      </c>
      <c r="C22" s="402">
        <f t="shared" si="0"/>
        <v>0.01448016289257728</v>
      </c>
      <c r="D22" s="416"/>
      <c r="E22" s="404" t="str">
        <f>IF(ISERROR(B22/D22-1),"         /0",(B22/D22-1))</f>
        <v>         /0</v>
      </c>
      <c r="F22" s="415">
        <v>18179</v>
      </c>
      <c r="G22" s="402">
        <f t="shared" si="2"/>
        <v>0.014145881789015562</v>
      </c>
      <c r="H22" s="416">
        <v>118</v>
      </c>
      <c r="I22" s="406" t="s">
        <v>150</v>
      </c>
      <c r="J22" s="407"/>
      <c r="K22" s="408"/>
    </row>
    <row r="23" spans="1:11" s="409" customFormat="1" ht="16.5" customHeight="1">
      <c r="A23" s="400" t="s">
        <v>68</v>
      </c>
      <c r="B23" s="415">
        <v>4188</v>
      </c>
      <c r="C23" s="402">
        <f t="shared" si="0"/>
        <v>0.010336274449312026</v>
      </c>
      <c r="D23" s="416">
        <v>3947</v>
      </c>
      <c r="E23" s="404">
        <f>IF(ISERROR(B23/D23-1),"         /0",(B23/D23-1))</f>
        <v>0.06105903217633646</v>
      </c>
      <c r="F23" s="415">
        <v>11531</v>
      </c>
      <c r="G23" s="402">
        <f t="shared" si="2"/>
        <v>0.008972779740862448</v>
      </c>
      <c r="H23" s="416">
        <v>10961</v>
      </c>
      <c r="I23" s="406">
        <f>IF(ISERROR(F23/H23-1),"         /0",(F23/H23-1))</f>
        <v>0.05200255451144975</v>
      </c>
      <c r="J23" s="407"/>
      <c r="K23" s="408"/>
    </row>
    <row r="24" spans="1:11" s="409" customFormat="1" ht="16.5" customHeight="1">
      <c r="A24" s="400" t="s">
        <v>78</v>
      </c>
      <c r="B24" s="415">
        <v>3429</v>
      </c>
      <c r="C24" s="402">
        <f t="shared" si="0"/>
        <v>0.008463009810575677</v>
      </c>
      <c r="D24" s="416">
        <v>3683</v>
      </c>
      <c r="E24" s="404">
        <f>IF(ISERROR(B24/D24-1),"         /0",(B24/D24-1))</f>
        <v>-0.06896551724137934</v>
      </c>
      <c r="F24" s="415">
        <v>11127</v>
      </c>
      <c r="G24" s="402">
        <f t="shared" si="2"/>
        <v>0.008658409520126309</v>
      </c>
      <c r="H24" s="416">
        <v>12577</v>
      </c>
      <c r="I24" s="406">
        <f>IF(ISERROR(F24/H24-1),"         /0",(F24/H24-1))</f>
        <v>-0.11528981474119426</v>
      </c>
      <c r="J24" s="407"/>
      <c r="K24" s="408"/>
    </row>
    <row r="25" spans="1:11" s="409" customFormat="1" ht="16.5" customHeight="1">
      <c r="A25" s="400" t="s">
        <v>83</v>
      </c>
      <c r="B25" s="415">
        <v>3187</v>
      </c>
      <c r="C25" s="402">
        <f t="shared" si="0"/>
        <v>0.007865737027210464</v>
      </c>
      <c r="D25" s="416">
        <v>4991</v>
      </c>
      <c r="E25" s="404">
        <f t="shared" si="6"/>
        <v>-0.36145061109998</v>
      </c>
      <c r="F25" s="415">
        <v>9763</v>
      </c>
      <c r="G25" s="402">
        <f t="shared" si="2"/>
        <v>0.0075970209530864695</v>
      </c>
      <c r="H25" s="416">
        <v>14033</v>
      </c>
      <c r="I25" s="406">
        <f t="shared" si="7"/>
        <v>-0.3042827620608566</v>
      </c>
      <c r="J25" s="407"/>
      <c r="K25" s="408"/>
    </row>
    <row r="26" spans="1:11" s="409" customFormat="1" ht="16.5" customHeight="1">
      <c r="A26" s="400" t="s">
        <v>84</v>
      </c>
      <c r="B26" s="415">
        <v>2690</v>
      </c>
      <c r="C26" s="402">
        <f t="shared" si="0"/>
        <v>0.006639106558894305</v>
      </c>
      <c r="D26" s="416">
        <v>4746</v>
      </c>
      <c r="E26" s="404">
        <f t="shared" si="6"/>
        <v>-0.43320691108301723</v>
      </c>
      <c r="F26" s="415">
        <v>9820</v>
      </c>
      <c r="G26" s="402">
        <f t="shared" si="2"/>
        <v>0.007641375167398252</v>
      </c>
      <c r="H26" s="416">
        <v>15136</v>
      </c>
      <c r="I26" s="406">
        <f t="shared" si="7"/>
        <v>-0.351215644820296</v>
      </c>
      <c r="J26" s="407"/>
      <c r="K26" s="408"/>
    </row>
    <row r="27" spans="1:11" s="409" customFormat="1" ht="16.5" customHeight="1">
      <c r="A27" s="400" t="s">
        <v>49</v>
      </c>
      <c r="B27" s="415">
        <v>1948</v>
      </c>
      <c r="C27" s="402">
        <f t="shared" si="0"/>
        <v>0.004807799099154686</v>
      </c>
      <c r="D27" s="416">
        <v>2286</v>
      </c>
      <c r="E27" s="404">
        <f>IF(ISERROR(B27/D27-1),"         /0",(B27/D27-1))</f>
        <v>-0.1478565179352581</v>
      </c>
      <c r="F27" s="415">
        <v>6535</v>
      </c>
      <c r="G27" s="402">
        <f t="shared" si="2"/>
        <v>0.005085171763640282</v>
      </c>
      <c r="H27" s="416">
        <v>6749</v>
      </c>
      <c r="I27" s="406">
        <f>IF(ISERROR(F27/H27-1),"         /0",(F27/H27-1))</f>
        <v>-0.031708401244628814</v>
      </c>
      <c r="J27" s="407"/>
      <c r="K27" s="408"/>
    </row>
    <row r="28" spans="1:11" s="409" customFormat="1" ht="16.5" customHeight="1">
      <c r="A28" s="400" t="s">
        <v>85</v>
      </c>
      <c r="B28" s="415">
        <v>1218</v>
      </c>
      <c r="C28" s="402">
        <f t="shared" si="0"/>
        <v>0.0030061084716480535</v>
      </c>
      <c r="D28" s="416">
        <v>2504</v>
      </c>
      <c r="E28" s="404">
        <f t="shared" si="6"/>
        <v>-0.5135782747603834</v>
      </c>
      <c r="F28" s="415">
        <v>4060</v>
      </c>
      <c r="G28" s="402">
        <f t="shared" si="2"/>
        <v>0.0031592650895760593</v>
      </c>
      <c r="H28" s="416">
        <v>9548</v>
      </c>
      <c r="I28" s="406">
        <f t="shared" si="7"/>
        <v>-0.5747800586510263</v>
      </c>
      <c r="J28" s="407"/>
      <c r="K28" s="408"/>
    </row>
    <row r="29" spans="1:11" s="409" customFormat="1" ht="16.5" customHeight="1">
      <c r="A29" s="400" t="s">
        <v>86</v>
      </c>
      <c r="B29" s="415">
        <v>1117</v>
      </c>
      <c r="C29" s="402">
        <f t="shared" si="0"/>
        <v>0.0027568334670204234</v>
      </c>
      <c r="D29" s="416">
        <v>1114</v>
      </c>
      <c r="E29" s="404">
        <f t="shared" si="6"/>
        <v>0.0026929982046679513</v>
      </c>
      <c r="F29" s="415">
        <v>3409</v>
      </c>
      <c r="G29" s="402">
        <f t="shared" si="2"/>
        <v>0.0026526932734888637</v>
      </c>
      <c r="H29" s="416">
        <v>3613</v>
      </c>
      <c r="I29" s="406">
        <f t="shared" si="7"/>
        <v>-0.05646277331857186</v>
      </c>
      <c r="J29" s="407"/>
      <c r="K29" s="408"/>
    </row>
    <row r="30" spans="1:11" s="409" customFormat="1" ht="16.5" customHeight="1" thickBot="1">
      <c r="A30" s="400" t="s">
        <v>101</v>
      </c>
      <c r="B30" s="415">
        <v>40</v>
      </c>
      <c r="C30" s="402">
        <f t="shared" si="0"/>
        <v>9.872277410995248E-05</v>
      </c>
      <c r="D30" s="416">
        <v>68</v>
      </c>
      <c r="E30" s="404">
        <f>IF(ISERROR(B30/D30-1),"         /0",(B30/D30-1))</f>
        <v>-0.4117647058823529</v>
      </c>
      <c r="F30" s="415">
        <v>99</v>
      </c>
      <c r="G30" s="402">
        <f t="shared" si="2"/>
        <v>7.703626696256894E-05</v>
      </c>
      <c r="H30" s="416">
        <v>138</v>
      </c>
      <c r="I30" s="406">
        <f>IF(ISERROR(F30/H30-1),"         /0",(F30/H30-1))</f>
        <v>-0.28260869565217395</v>
      </c>
      <c r="J30" s="407"/>
      <c r="K30" s="408"/>
    </row>
    <row r="31" spans="1:11" s="414" customFormat="1" ht="16.5" customHeight="1">
      <c r="A31" s="390" t="s">
        <v>182</v>
      </c>
      <c r="B31" s="410">
        <f>SUM(B32:B38)</f>
        <v>58327</v>
      </c>
      <c r="C31" s="392">
        <f t="shared" si="0"/>
        <v>0.14395508113777997</v>
      </c>
      <c r="D31" s="411">
        <f>SUM(D32:D38)</f>
        <v>56426</v>
      </c>
      <c r="E31" s="394">
        <f aca="true" t="shared" si="8" ref="E31:E40">IF(ISERROR(B31/D31-1),"         /0",(B31/D31-1))</f>
        <v>0.033690142841952264</v>
      </c>
      <c r="F31" s="410">
        <f>SUM(F32:F38)</f>
        <v>189352</v>
      </c>
      <c r="G31" s="392">
        <f t="shared" si="2"/>
        <v>0.1473431436555187</v>
      </c>
      <c r="H31" s="411">
        <f>SUM(H32:H38)</f>
        <v>181476</v>
      </c>
      <c r="I31" s="395">
        <f aca="true" t="shared" si="9" ref="I31:I40">IF(ISERROR(F31/H31-1),"         /0",(F31/H31-1))</f>
        <v>0.043399678194361746</v>
      </c>
      <c r="J31" s="412"/>
      <c r="K31" s="413"/>
    </row>
    <row r="32" spans="1:11" s="409" customFormat="1" ht="16.5" customHeight="1">
      <c r="A32" s="400" t="s">
        <v>46</v>
      </c>
      <c r="B32" s="415">
        <v>23234</v>
      </c>
      <c r="C32" s="402">
        <f t="shared" si="0"/>
        <v>0.0573431233417659</v>
      </c>
      <c r="D32" s="416">
        <v>15653</v>
      </c>
      <c r="E32" s="404">
        <f t="shared" si="8"/>
        <v>0.4843161055388743</v>
      </c>
      <c r="F32" s="415">
        <v>70690</v>
      </c>
      <c r="G32" s="402">
        <f t="shared" si="2"/>
        <v>0.05500700718771715</v>
      </c>
      <c r="H32" s="416">
        <v>48290</v>
      </c>
      <c r="I32" s="406">
        <f t="shared" si="9"/>
        <v>0.4638641540691655</v>
      </c>
      <c r="J32" s="407"/>
      <c r="K32" s="408"/>
    </row>
    <row r="33" spans="1:11" s="409" customFormat="1" ht="16.5" customHeight="1">
      <c r="A33" s="400" t="s">
        <v>70</v>
      </c>
      <c r="B33" s="415">
        <v>16268</v>
      </c>
      <c r="C33" s="402">
        <f t="shared" si="0"/>
        <v>0.04015055223051768</v>
      </c>
      <c r="D33" s="416">
        <v>17361</v>
      </c>
      <c r="E33" s="404">
        <f>IF(ISERROR(B33/D33-1),"         /0",(B33/D33-1))</f>
        <v>-0.06295720292609874</v>
      </c>
      <c r="F33" s="415">
        <v>54855</v>
      </c>
      <c r="G33" s="402">
        <f t="shared" si="2"/>
        <v>0.04268509519425979</v>
      </c>
      <c r="H33" s="416">
        <v>59976</v>
      </c>
      <c r="I33" s="406">
        <f>IF(ISERROR(F33/H33-1),"         /0",(F33/H33-1))</f>
        <v>-0.08538415366146457</v>
      </c>
      <c r="J33" s="407"/>
      <c r="K33" s="408"/>
    </row>
    <row r="34" spans="1:11" s="409" customFormat="1" ht="16.5" customHeight="1">
      <c r="A34" s="400" t="s">
        <v>73</v>
      </c>
      <c r="B34" s="415">
        <v>12360</v>
      </c>
      <c r="C34" s="402">
        <f t="shared" si="0"/>
        <v>0.030505337199975318</v>
      </c>
      <c r="D34" s="416">
        <v>14666</v>
      </c>
      <c r="E34" s="404">
        <f>IF(ISERROR(B34/D34-1),"         /0",(B34/D34-1))</f>
        <v>-0.1572344197463521</v>
      </c>
      <c r="F34" s="415">
        <v>39113</v>
      </c>
      <c r="G34" s="402">
        <f t="shared" si="2"/>
        <v>0.030435550603100592</v>
      </c>
      <c r="H34" s="416">
        <v>42610</v>
      </c>
      <c r="I34" s="406">
        <f>IF(ISERROR(F34/H34-1),"         /0",(F34/H34-1))</f>
        <v>-0.08206993663459283</v>
      </c>
      <c r="J34" s="407"/>
      <c r="K34" s="408"/>
    </row>
    <row r="35" spans="1:11" s="409" customFormat="1" ht="16.5" customHeight="1">
      <c r="A35" s="400" t="s">
        <v>82</v>
      </c>
      <c r="B35" s="415">
        <v>3559</v>
      </c>
      <c r="C35" s="402">
        <f t="shared" si="0"/>
        <v>0.008783858826433023</v>
      </c>
      <c r="D35" s="416">
        <v>5053</v>
      </c>
      <c r="E35" s="404">
        <f>IF(ISERROR(B35/D35-1),"         /0",(B35/D35-1))</f>
        <v>-0.29566594102513355</v>
      </c>
      <c r="F35" s="415">
        <v>12978</v>
      </c>
      <c r="G35" s="402">
        <f t="shared" si="2"/>
        <v>0.010098754269093128</v>
      </c>
      <c r="H35" s="416">
        <v>16185</v>
      </c>
      <c r="I35" s="406">
        <f>IF(ISERROR(F35/H35-1),"         /0",(F35/H35-1))</f>
        <v>-0.1981464318813716</v>
      </c>
      <c r="J35" s="407"/>
      <c r="K35" s="408"/>
    </row>
    <row r="36" spans="1:11" s="409" customFormat="1" ht="16.5" customHeight="1">
      <c r="A36" s="400" t="s">
        <v>47</v>
      </c>
      <c r="B36" s="415">
        <v>1753</v>
      </c>
      <c r="C36" s="402">
        <f t="shared" si="0"/>
        <v>0.004326525575368668</v>
      </c>
      <c r="D36" s="416">
        <v>2009</v>
      </c>
      <c r="E36" s="404">
        <f t="shared" si="8"/>
        <v>-0.12742658038825283</v>
      </c>
      <c r="F36" s="415">
        <v>5794</v>
      </c>
      <c r="G36" s="402">
        <f t="shared" si="2"/>
        <v>0.004508566977587115</v>
      </c>
      <c r="H36" s="416">
        <v>6221</v>
      </c>
      <c r="I36" s="406">
        <f t="shared" si="9"/>
        <v>-0.06863848255907412</v>
      </c>
      <c r="J36" s="407"/>
      <c r="K36" s="408"/>
    </row>
    <row r="37" spans="1:11" s="409" customFormat="1" ht="16.5" customHeight="1">
      <c r="A37" s="400" t="s">
        <v>71</v>
      </c>
      <c r="B37" s="415">
        <v>560</v>
      </c>
      <c r="C37" s="402">
        <f t="shared" si="0"/>
        <v>0.0013821188375393349</v>
      </c>
      <c r="D37" s="416">
        <v>665</v>
      </c>
      <c r="E37" s="404">
        <f t="shared" si="8"/>
        <v>-0.1578947368421053</v>
      </c>
      <c r="F37" s="415">
        <v>2324</v>
      </c>
      <c r="G37" s="402">
        <f t="shared" si="2"/>
        <v>0.0018084069133435373</v>
      </c>
      <c r="H37" s="416">
        <v>2727</v>
      </c>
      <c r="I37" s="406">
        <f t="shared" si="9"/>
        <v>-0.14778144481114774</v>
      </c>
      <c r="J37" s="407"/>
      <c r="K37" s="408"/>
    </row>
    <row r="38" spans="1:11" s="409" customFormat="1" ht="16.5" customHeight="1" thickBot="1">
      <c r="A38" s="400" t="s">
        <v>101</v>
      </c>
      <c r="B38" s="415">
        <v>593</v>
      </c>
      <c r="C38" s="402">
        <f t="shared" si="0"/>
        <v>0.0014635651261800456</v>
      </c>
      <c r="D38" s="416">
        <v>1019</v>
      </c>
      <c r="E38" s="404">
        <f>IF(ISERROR(B38/D38-1),"         /0",(B38/D38-1))</f>
        <v>-0.41805691854759564</v>
      </c>
      <c r="F38" s="415">
        <v>3598</v>
      </c>
      <c r="G38" s="402">
        <f t="shared" si="2"/>
        <v>0.0027997625104174044</v>
      </c>
      <c r="H38" s="416">
        <v>5467</v>
      </c>
      <c r="I38" s="406">
        <f>IF(ISERROR(F38/H38-1),"         /0",(F38/H38-1))</f>
        <v>-0.34186939820742634</v>
      </c>
      <c r="J38" s="407"/>
      <c r="K38" s="408"/>
    </row>
    <row r="39" spans="1:11" s="414" customFormat="1" ht="16.5" customHeight="1">
      <c r="A39" s="390" t="s">
        <v>221</v>
      </c>
      <c r="B39" s="410">
        <f>SUM(B40:B47)</f>
        <v>81869</v>
      </c>
      <c r="C39" s="392">
        <f t="shared" si="0"/>
        <v>0.20205836984019251</v>
      </c>
      <c r="D39" s="411">
        <f>SUM(D40:D47)</f>
        <v>86923</v>
      </c>
      <c r="E39" s="394">
        <f t="shared" si="8"/>
        <v>-0.058143414286207284</v>
      </c>
      <c r="F39" s="417">
        <f>SUM(F40:F47)</f>
        <v>265060</v>
      </c>
      <c r="G39" s="392">
        <f t="shared" si="2"/>
        <v>0.20625487799089415</v>
      </c>
      <c r="H39" s="411">
        <f>SUM(H40:H47)</f>
        <v>257341</v>
      </c>
      <c r="I39" s="395">
        <f t="shared" si="9"/>
        <v>0.02999522034965274</v>
      </c>
      <c r="J39" s="412"/>
      <c r="K39" s="413"/>
    </row>
    <row r="40" spans="1:11" s="409" customFormat="1" ht="16.5" customHeight="1">
      <c r="A40" s="400" t="s">
        <v>48</v>
      </c>
      <c r="B40" s="415">
        <v>29177</v>
      </c>
      <c r="C40" s="402">
        <f t="shared" si="0"/>
        <v>0.0720108595051521</v>
      </c>
      <c r="D40" s="416">
        <v>25214</v>
      </c>
      <c r="E40" s="404">
        <f t="shared" si="8"/>
        <v>0.15717458554771158</v>
      </c>
      <c r="F40" s="418">
        <v>97077</v>
      </c>
      <c r="G40" s="402">
        <f t="shared" si="2"/>
        <v>0.07553989583762934</v>
      </c>
      <c r="H40" s="416">
        <v>75615</v>
      </c>
      <c r="I40" s="406">
        <f t="shared" si="9"/>
        <v>0.283832572902202</v>
      </c>
      <c r="J40" s="407"/>
      <c r="K40" s="408"/>
    </row>
    <row r="41" spans="1:11" s="409" customFormat="1" ht="16.5" customHeight="1">
      <c r="A41" s="400" t="s">
        <v>68</v>
      </c>
      <c r="B41" s="415">
        <v>21275</v>
      </c>
      <c r="C41" s="402">
        <f t="shared" si="0"/>
        <v>0.05250817547973098</v>
      </c>
      <c r="D41" s="416">
        <v>26005</v>
      </c>
      <c r="E41" s="404">
        <f aca="true" t="shared" si="10" ref="E41:E47">IF(ISERROR(B41/D41-1),"         /0",(B41/D41-1))</f>
        <v>-0.18188809844260723</v>
      </c>
      <c r="F41" s="418">
        <v>65318</v>
      </c>
      <c r="G41" s="402">
        <f t="shared" si="2"/>
        <v>0.05082681702485937</v>
      </c>
      <c r="H41" s="416">
        <v>74345</v>
      </c>
      <c r="I41" s="406">
        <f aca="true" t="shared" si="11" ref="I41:I47">IF(ISERROR(F41/H41-1),"         /0",(F41/H41-1))</f>
        <v>-0.12142040486919092</v>
      </c>
      <c r="J41" s="407"/>
      <c r="K41" s="408"/>
    </row>
    <row r="42" spans="1:11" s="409" customFormat="1" ht="16.5" customHeight="1">
      <c r="A42" s="400" t="s">
        <v>46</v>
      </c>
      <c r="B42" s="415">
        <v>14568</v>
      </c>
      <c r="C42" s="402">
        <f t="shared" si="0"/>
        <v>0.0359548343308447</v>
      </c>
      <c r="D42" s="416">
        <v>14389</v>
      </c>
      <c r="E42" s="404">
        <f>IF(ISERROR(B42/D42-1),"         /0",(B42/D42-1))</f>
        <v>0.01244005837792761</v>
      </c>
      <c r="F42" s="418">
        <v>46200</v>
      </c>
      <c r="G42" s="402">
        <f t="shared" si="2"/>
        <v>0.0359502579158655</v>
      </c>
      <c r="H42" s="416">
        <v>45823</v>
      </c>
      <c r="I42" s="406">
        <f>IF(ISERROR(F42/H42-1),"         /0",(F42/H42-1))</f>
        <v>0.008227309429762242</v>
      </c>
      <c r="J42" s="407"/>
      <c r="K42" s="408"/>
    </row>
    <row r="43" spans="1:11" s="409" customFormat="1" ht="16.5" customHeight="1">
      <c r="A43" s="400" t="s">
        <v>77</v>
      </c>
      <c r="B43" s="415">
        <v>8181</v>
      </c>
      <c r="C43" s="402">
        <f t="shared" si="0"/>
        <v>0.020191275374838034</v>
      </c>
      <c r="D43" s="416">
        <v>9420</v>
      </c>
      <c r="E43" s="404">
        <f>IF(ISERROR(B43/D43-1),"         /0",(B43/D43-1))</f>
        <v>-0.1315286624203822</v>
      </c>
      <c r="F43" s="418">
        <v>25961</v>
      </c>
      <c r="G43" s="402">
        <f t="shared" si="2"/>
        <v>0.02020139925873992</v>
      </c>
      <c r="H43" s="416">
        <v>27926</v>
      </c>
      <c r="I43" s="406">
        <f>IF(ISERROR(F43/H43-1),"         /0",(F43/H43-1))</f>
        <v>-0.0703645348420826</v>
      </c>
      <c r="J43" s="407"/>
      <c r="K43" s="408"/>
    </row>
    <row r="44" spans="1:11" s="409" customFormat="1" ht="16.5" customHeight="1">
      <c r="A44" s="400" t="s">
        <v>80</v>
      </c>
      <c r="B44" s="415">
        <v>4262</v>
      </c>
      <c r="C44" s="402">
        <f t="shared" si="0"/>
        <v>0.010518911581415437</v>
      </c>
      <c r="D44" s="416">
        <v>5857</v>
      </c>
      <c r="E44" s="404">
        <f t="shared" si="10"/>
        <v>-0.27232371521256615</v>
      </c>
      <c r="F44" s="418">
        <v>14598</v>
      </c>
      <c r="G44" s="402">
        <f t="shared" si="2"/>
        <v>0.011359347728480618</v>
      </c>
      <c r="H44" s="416">
        <v>18044</v>
      </c>
      <c r="I44" s="406">
        <f t="shared" si="11"/>
        <v>-0.1909776102859676</v>
      </c>
      <c r="J44" s="407"/>
      <c r="K44" s="408"/>
    </row>
    <row r="45" spans="1:11" s="409" customFormat="1" ht="16.5" customHeight="1">
      <c r="A45" s="400" t="s">
        <v>49</v>
      </c>
      <c r="B45" s="415">
        <v>2523</v>
      </c>
      <c r="C45" s="402">
        <f t="shared" si="0"/>
        <v>0.0062269389769852536</v>
      </c>
      <c r="D45" s="416">
        <v>3193</v>
      </c>
      <c r="E45" s="404">
        <f>IF(ISERROR(B45/D45-1),"         /0",(B45/D45-1))</f>
        <v>-0.20983401190103346</v>
      </c>
      <c r="F45" s="418">
        <v>9011</v>
      </c>
      <c r="G45" s="402">
        <f t="shared" si="2"/>
        <v>0.007011856581815239</v>
      </c>
      <c r="H45" s="416">
        <v>10111</v>
      </c>
      <c r="I45" s="406">
        <f>IF(ISERROR(F45/H45-1),"         /0",(F45/H45-1))</f>
        <v>-0.10879240431213533</v>
      </c>
      <c r="J45" s="407"/>
      <c r="K45" s="408"/>
    </row>
    <row r="46" spans="1:11" s="409" customFormat="1" ht="16.5" customHeight="1">
      <c r="A46" s="400" t="s">
        <v>47</v>
      </c>
      <c r="B46" s="415">
        <v>1669</v>
      </c>
      <c r="C46" s="402">
        <f t="shared" si="0"/>
        <v>0.004119207749737767</v>
      </c>
      <c r="D46" s="416">
        <v>2493</v>
      </c>
      <c r="E46" s="404">
        <f>IF(ISERROR(B46/D46-1),"         /0",(B46/D46-1))</f>
        <v>-0.3305254713196951</v>
      </c>
      <c r="F46" s="418">
        <v>6292</v>
      </c>
      <c r="G46" s="402">
        <f t="shared" si="2"/>
        <v>0.004896082744732159</v>
      </c>
      <c r="H46" s="416">
        <v>4517</v>
      </c>
      <c r="I46" s="406">
        <f>IF(ISERROR(F46/H46-1),"         /0",(F46/H46-1))</f>
        <v>0.3929599291565198</v>
      </c>
      <c r="J46" s="407"/>
      <c r="K46" s="408"/>
    </row>
    <row r="47" spans="1:11" s="409" customFormat="1" ht="16.5" customHeight="1" thickBot="1">
      <c r="A47" s="400" t="s">
        <v>101</v>
      </c>
      <c r="B47" s="415">
        <v>214</v>
      </c>
      <c r="C47" s="402">
        <f t="shared" si="0"/>
        <v>0.0005281668414882458</v>
      </c>
      <c r="D47" s="416">
        <v>352</v>
      </c>
      <c r="E47" s="404">
        <f t="shared" si="10"/>
        <v>-0.3920454545454546</v>
      </c>
      <c r="F47" s="418">
        <v>603</v>
      </c>
      <c r="G47" s="402">
        <f t="shared" si="2"/>
        <v>0.00046922089877201076</v>
      </c>
      <c r="H47" s="416">
        <v>960</v>
      </c>
      <c r="I47" s="406">
        <f t="shared" si="11"/>
        <v>-0.37187499999999996</v>
      </c>
      <c r="J47" s="407"/>
      <c r="K47" s="408"/>
    </row>
    <row r="48" spans="1:11" s="414" customFormat="1" ht="16.5" customHeight="1">
      <c r="A48" s="390" t="s">
        <v>197</v>
      </c>
      <c r="B48" s="410">
        <f>SUM(B49:B55)</f>
        <v>8339</v>
      </c>
      <c r="C48" s="392">
        <f t="shared" si="0"/>
        <v>0.020581230332572344</v>
      </c>
      <c r="D48" s="411">
        <f>SUM(D49:D55)</f>
        <v>10685</v>
      </c>
      <c r="E48" s="394">
        <f aca="true" t="shared" si="12" ref="E48:E56">IF(ISERROR(B48/D48-1),"         /0",(B48/D48-1))</f>
        <v>-0.2195601310248011</v>
      </c>
      <c r="F48" s="417">
        <f>SUM(F49:F55)</f>
        <v>28469</v>
      </c>
      <c r="G48" s="392">
        <f t="shared" si="2"/>
        <v>0.022152984688458333</v>
      </c>
      <c r="H48" s="411">
        <f>SUM(H49:H55)</f>
        <v>31696</v>
      </c>
      <c r="I48" s="395">
        <f aca="true" t="shared" si="13" ref="I48:I56">IF(ISERROR(F48/H48-1),"         /0",(F48/H48-1))</f>
        <v>-0.10181095406360419</v>
      </c>
      <c r="J48" s="412"/>
      <c r="K48" s="413"/>
    </row>
    <row r="49" spans="1:11" s="409" customFormat="1" ht="16.5" customHeight="1">
      <c r="A49" s="400" t="s">
        <v>46</v>
      </c>
      <c r="B49" s="415">
        <v>2850</v>
      </c>
      <c r="C49" s="402">
        <f t="shared" si="0"/>
        <v>0.007033997655334115</v>
      </c>
      <c r="D49" s="416">
        <v>3318</v>
      </c>
      <c r="E49" s="404">
        <f t="shared" si="12"/>
        <v>-0.1410488245931284</v>
      </c>
      <c r="F49" s="418">
        <v>9977</v>
      </c>
      <c r="G49" s="402">
        <f t="shared" si="2"/>
        <v>0.007763543792783336</v>
      </c>
      <c r="H49" s="416">
        <v>10030</v>
      </c>
      <c r="I49" s="406">
        <f t="shared" si="13"/>
        <v>-0.005284147557327978</v>
      </c>
      <c r="J49" s="407"/>
      <c r="K49" s="408"/>
    </row>
    <row r="50" spans="1:11" s="409" customFormat="1" ht="16.5" customHeight="1">
      <c r="A50" s="400" t="s">
        <v>47</v>
      </c>
      <c r="B50" s="415">
        <v>2011</v>
      </c>
      <c r="C50" s="402">
        <f t="shared" si="0"/>
        <v>0.004963287468377861</v>
      </c>
      <c r="D50" s="416">
        <v>2310</v>
      </c>
      <c r="E50" s="404">
        <f>IF(ISERROR(B50/D50-1),"         /0",(B50/D50-1))</f>
        <v>-0.12943722943722946</v>
      </c>
      <c r="F50" s="418">
        <v>6069</v>
      </c>
      <c r="G50" s="402">
        <f t="shared" si="2"/>
        <v>0.004722556608038696</v>
      </c>
      <c r="H50" s="416">
        <v>6868</v>
      </c>
      <c r="I50" s="406">
        <f>IF(ISERROR(F50/H50-1),"         /0",(F50/H50-1))</f>
        <v>-0.11633663366336633</v>
      </c>
      <c r="J50" s="407"/>
      <c r="K50" s="408"/>
    </row>
    <row r="51" spans="1:11" s="409" customFormat="1" ht="16.5" customHeight="1">
      <c r="A51" s="400" t="s">
        <v>68</v>
      </c>
      <c r="B51" s="415">
        <v>1448</v>
      </c>
      <c r="C51" s="402">
        <f t="shared" si="0"/>
        <v>0.00357376442278028</v>
      </c>
      <c r="D51" s="416">
        <v>1806</v>
      </c>
      <c r="E51" s="404">
        <f>IF(ISERROR(B51/D51-1),"         /0",(B51/D51-1))</f>
        <v>-0.1982281284606866</v>
      </c>
      <c r="F51" s="418">
        <v>4382</v>
      </c>
      <c r="G51" s="402">
        <f t="shared" si="2"/>
        <v>0.0034098274932320917</v>
      </c>
      <c r="H51" s="416">
        <v>4994</v>
      </c>
      <c r="I51" s="406">
        <f>IF(ISERROR(F51/H51-1),"         /0",(F51/H51-1))</f>
        <v>-0.12254705646776132</v>
      </c>
      <c r="J51" s="407"/>
      <c r="K51" s="408"/>
    </row>
    <row r="52" spans="1:11" s="409" customFormat="1" ht="16.5" customHeight="1">
      <c r="A52" s="400" t="s">
        <v>87</v>
      </c>
      <c r="B52" s="415">
        <v>664</v>
      </c>
      <c r="C52" s="402">
        <f t="shared" si="0"/>
        <v>0.0016387980502252113</v>
      </c>
      <c r="D52" s="416">
        <v>1422</v>
      </c>
      <c r="E52" s="404">
        <f>IF(ISERROR(B52/D52-1),"         /0",(B52/D52-1))</f>
        <v>-0.5330520393811533</v>
      </c>
      <c r="F52" s="418">
        <v>3485</v>
      </c>
      <c r="G52" s="402">
        <f t="shared" si="2"/>
        <v>0.0027118322259045732</v>
      </c>
      <c r="H52" s="416">
        <v>4136</v>
      </c>
      <c r="I52" s="406">
        <f>IF(ISERROR(F52/H52-1),"         /0",(F52/H52-1))</f>
        <v>-0.15739845261121854</v>
      </c>
      <c r="J52" s="407"/>
      <c r="K52" s="408"/>
    </row>
    <row r="53" spans="1:11" s="409" customFormat="1" ht="16.5" customHeight="1">
      <c r="A53" s="400" t="s">
        <v>88</v>
      </c>
      <c r="B53" s="415">
        <v>662</v>
      </c>
      <c r="C53" s="402">
        <f t="shared" si="0"/>
        <v>0.0016338619115197138</v>
      </c>
      <c r="D53" s="416">
        <v>717</v>
      </c>
      <c r="E53" s="404">
        <f t="shared" si="12"/>
        <v>-0.0767085076708508</v>
      </c>
      <c r="F53" s="418">
        <v>1833</v>
      </c>
      <c r="G53" s="402">
        <f t="shared" si="2"/>
        <v>0.0014263381549736247</v>
      </c>
      <c r="H53" s="416">
        <v>2024</v>
      </c>
      <c r="I53" s="406">
        <f t="shared" si="13"/>
        <v>-0.09436758893280628</v>
      </c>
      <c r="J53" s="407"/>
      <c r="K53" s="408"/>
    </row>
    <row r="54" spans="1:11" s="409" customFormat="1" ht="16.5" customHeight="1">
      <c r="A54" s="400" t="s">
        <v>49</v>
      </c>
      <c r="B54" s="415">
        <v>572</v>
      </c>
      <c r="C54" s="402">
        <f t="shared" si="0"/>
        <v>0.0014117356697723206</v>
      </c>
      <c r="D54" s="416">
        <v>737</v>
      </c>
      <c r="E54" s="404">
        <f>IF(ISERROR(B54/D54-1),"         /0",(B54/D54-1))</f>
        <v>-0.22388059701492535</v>
      </c>
      <c r="F54" s="418">
        <v>2432</v>
      </c>
      <c r="G54" s="402">
        <f t="shared" si="2"/>
        <v>0.0018924464773027035</v>
      </c>
      <c r="H54" s="416">
        <v>2460</v>
      </c>
      <c r="I54" s="406">
        <f t="shared" si="13"/>
        <v>-0.011382113821138184</v>
      </c>
      <c r="J54" s="407"/>
      <c r="K54" s="408"/>
    </row>
    <row r="55" spans="1:11" s="409" customFormat="1" ht="16.5" customHeight="1" thickBot="1">
      <c r="A55" s="400" t="s">
        <v>101</v>
      </c>
      <c r="B55" s="415">
        <v>132</v>
      </c>
      <c r="C55" s="402">
        <f t="shared" si="0"/>
        <v>0.0003257851545628432</v>
      </c>
      <c r="D55" s="416">
        <v>375</v>
      </c>
      <c r="E55" s="404">
        <f>IF(ISERROR(B55/D55-1),"         /0",(B55/D55-1))</f>
        <v>-0.648</v>
      </c>
      <c r="F55" s="418">
        <v>291</v>
      </c>
      <c r="G55" s="402">
        <f t="shared" si="2"/>
        <v>0.0002264399362233087</v>
      </c>
      <c r="H55" s="416">
        <v>1184</v>
      </c>
      <c r="I55" s="406">
        <f t="shared" si="13"/>
        <v>-0.754222972972973</v>
      </c>
      <c r="J55" s="407"/>
      <c r="K55" s="408"/>
    </row>
    <row r="56" spans="1:11" s="414" customFormat="1" ht="16.5" customHeight="1" thickBot="1">
      <c r="A56" s="419" t="s">
        <v>201</v>
      </c>
      <c r="B56" s="420">
        <v>839</v>
      </c>
      <c r="C56" s="421">
        <f t="shared" si="0"/>
        <v>0.0020707101869562533</v>
      </c>
      <c r="D56" s="422">
        <v>465</v>
      </c>
      <c r="E56" s="423">
        <f t="shared" si="12"/>
        <v>0.8043010752688171</v>
      </c>
      <c r="F56" s="420">
        <v>3150</v>
      </c>
      <c r="G56" s="421">
        <f t="shared" si="2"/>
        <v>0.0024511539488090116</v>
      </c>
      <c r="H56" s="422">
        <v>1882</v>
      </c>
      <c r="I56" s="423">
        <f t="shared" si="13"/>
        <v>0.6737513283740701</v>
      </c>
      <c r="J56" s="412"/>
      <c r="K56" s="413"/>
    </row>
    <row r="57" spans="1:11" s="409" customFormat="1" ht="14.25">
      <c r="A57" s="424" t="s">
        <v>233</v>
      </c>
      <c r="B57" s="425"/>
      <c r="C57" s="426"/>
      <c r="D57" s="425"/>
      <c r="E57" s="426"/>
      <c r="F57" s="425"/>
      <c r="G57" s="426"/>
      <c r="H57" s="425"/>
      <c r="I57" s="426"/>
      <c r="K57" s="408"/>
    </row>
    <row r="58" spans="2:11" s="409" customFormat="1" ht="13.5">
      <c r="B58" s="425"/>
      <c r="C58" s="426"/>
      <c r="D58" s="425"/>
      <c r="E58" s="426"/>
      <c r="F58" s="425"/>
      <c r="G58" s="426"/>
      <c r="H58" s="425"/>
      <c r="I58" s="426"/>
      <c r="K58" s="408"/>
    </row>
    <row r="59" spans="2:11" s="409" customFormat="1" ht="13.5">
      <c r="B59" s="425"/>
      <c r="C59" s="426"/>
      <c r="D59" s="425"/>
      <c r="E59" s="426"/>
      <c r="F59" s="425"/>
      <c r="G59" s="426"/>
      <c r="H59" s="425"/>
      <c r="I59" s="426"/>
      <c r="K59" s="408"/>
    </row>
    <row r="60" spans="2:11" s="409" customFormat="1" ht="13.5">
      <c r="B60" s="425"/>
      <c r="C60" s="426"/>
      <c r="D60" s="425"/>
      <c r="E60" s="426"/>
      <c r="F60" s="425"/>
      <c r="G60" s="426"/>
      <c r="H60" s="425"/>
      <c r="I60" s="426"/>
      <c r="K60" s="408"/>
    </row>
  </sheetData>
  <sheetProtection/>
  <mergeCells count="1">
    <mergeCell ref="A2:A3"/>
  </mergeCells>
  <conditionalFormatting sqref="E1:E65536 I1:I65536">
    <cfRule type="cellIs" priority="1" dxfId="0" operator="lessThan" stopIfTrue="1">
      <formula>0</formula>
    </cfRule>
  </conditionalFormatting>
  <printOptions/>
  <pageMargins left="0.76" right="0.24" top="0.21" bottom="0.18" header="0.18" footer="0.18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O41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9.140625" style="429" customWidth="1"/>
    <col min="2" max="2" width="12.57421875" style="429" customWidth="1"/>
    <col min="3" max="3" width="10.8515625" style="429" bestFit="1" customWidth="1"/>
    <col min="4" max="4" width="12.57421875" style="429" customWidth="1"/>
    <col min="5" max="5" width="11.00390625" style="429" customWidth="1"/>
    <col min="6" max="6" width="10.7109375" style="429" customWidth="1"/>
    <col min="7" max="7" width="10.8515625" style="429" bestFit="1" customWidth="1"/>
    <col min="8" max="8" width="10.8515625" style="429" customWidth="1"/>
    <col min="9" max="9" width="10.28125" style="429" customWidth="1"/>
    <col min="10" max="11" width="9.140625" style="429" customWidth="1"/>
    <col min="12" max="12" width="11.8515625" style="429" customWidth="1"/>
    <col min="13" max="14" width="9.140625" style="429" customWidth="1"/>
    <col min="15" max="15" width="11.7109375" style="429" customWidth="1"/>
    <col min="16" max="16384" width="9.140625" style="429" customWidth="1"/>
  </cols>
  <sheetData>
    <row r="1" spans="1:9" ht="22.5" customHeight="1" thickBot="1">
      <c r="A1" s="906" t="s">
        <v>234</v>
      </c>
      <c r="B1" s="907"/>
      <c r="C1" s="907"/>
      <c r="D1" s="907"/>
      <c r="E1" s="907"/>
      <c r="F1" s="907"/>
      <c r="G1" s="907"/>
      <c r="H1" s="907"/>
      <c r="I1" s="908"/>
    </row>
    <row r="2" spans="1:9" ht="14.25" customHeight="1" thickBot="1">
      <c r="A2" s="904" t="s">
        <v>157</v>
      </c>
      <c r="B2" s="901" t="s">
        <v>38</v>
      </c>
      <c r="C2" s="902"/>
      <c r="D2" s="902"/>
      <c r="E2" s="903"/>
      <c r="F2" s="902" t="s">
        <v>39</v>
      </c>
      <c r="G2" s="902"/>
      <c r="H2" s="902"/>
      <c r="I2" s="903"/>
    </row>
    <row r="3" spans="1:9" s="433" customFormat="1" ht="33.75" customHeight="1" thickBot="1">
      <c r="A3" s="905"/>
      <c r="B3" s="430" t="s">
        <v>40</v>
      </c>
      <c r="C3" s="431" t="s">
        <v>41</v>
      </c>
      <c r="D3" s="430" t="s">
        <v>42</v>
      </c>
      <c r="E3" s="432" t="s">
        <v>43</v>
      </c>
      <c r="F3" s="430" t="s">
        <v>44</v>
      </c>
      <c r="G3" s="431" t="s">
        <v>41</v>
      </c>
      <c r="H3" s="430" t="s">
        <v>45</v>
      </c>
      <c r="I3" s="432" t="s">
        <v>43</v>
      </c>
    </row>
    <row r="4" spans="1:9" s="440" customFormat="1" ht="15.75" customHeight="1">
      <c r="A4" s="434" t="s">
        <v>3</v>
      </c>
      <c r="B4" s="435">
        <f>B5+B13+B23+B29+B35+B39</f>
        <v>34482.848</v>
      </c>
      <c r="C4" s="436">
        <f aca="true" t="shared" si="0" ref="C4:C34">(B4/$B$4)</f>
        <v>1</v>
      </c>
      <c r="D4" s="437">
        <f>D5+D13+D23+D29+D35+D39</f>
        <v>43462.099</v>
      </c>
      <c r="E4" s="438">
        <f aca="true" t="shared" si="1" ref="E4:E14">(B4/D4-1)</f>
        <v>-0.2065995708122611</v>
      </c>
      <c r="F4" s="439">
        <f>F5+F13+F23+F29+F35+F39</f>
        <v>107084.93799999998</v>
      </c>
      <c r="G4" s="436">
        <f aca="true" t="shared" si="2" ref="G4:G34">(F4/$F$4)</f>
        <v>1</v>
      </c>
      <c r="H4" s="437">
        <f>H5+H13+H23+H29+H35+H39</f>
        <v>134217.816</v>
      </c>
      <c r="I4" s="438">
        <f aca="true" t="shared" si="3" ref="I4:I14">(F4/H4-1)</f>
        <v>-0.20215556182198657</v>
      </c>
    </row>
    <row r="5" spans="1:15" s="440" customFormat="1" ht="15.75" customHeight="1">
      <c r="A5" s="441" t="s">
        <v>158</v>
      </c>
      <c r="B5" s="442">
        <f>SUM(B6:B12)</f>
        <v>20352.674000000003</v>
      </c>
      <c r="C5" s="443">
        <f t="shared" si="0"/>
        <v>0.5902260161341663</v>
      </c>
      <c r="D5" s="444">
        <f>SUM(D6:D12)</f>
        <v>25257.484</v>
      </c>
      <c r="E5" s="445">
        <f t="shared" si="1"/>
        <v>-0.1941923431486683</v>
      </c>
      <c r="F5" s="442">
        <f>SUM(F6:F12)</f>
        <v>64342.68799999999</v>
      </c>
      <c r="G5" s="443">
        <f t="shared" si="2"/>
        <v>0.6008565649073822</v>
      </c>
      <c r="H5" s="444">
        <f>SUM(H6:H12)</f>
        <v>78660.11700000001</v>
      </c>
      <c r="I5" s="445">
        <f t="shared" si="3"/>
        <v>-0.18201637050705155</v>
      </c>
      <c r="L5" s="446"/>
      <c r="M5" s="446"/>
      <c r="N5" s="446"/>
      <c r="O5" s="446"/>
    </row>
    <row r="6" spans="1:10" ht="15.75" customHeight="1">
      <c r="A6" s="447" t="s">
        <v>159</v>
      </c>
      <c r="B6" s="448">
        <v>14005.741</v>
      </c>
      <c r="C6" s="449">
        <f t="shared" si="0"/>
        <v>0.4061654362191893</v>
      </c>
      <c r="D6" s="450">
        <v>17759.543</v>
      </c>
      <c r="E6" s="451">
        <f t="shared" si="1"/>
        <v>-0.21136816414701665</v>
      </c>
      <c r="F6" s="452">
        <v>45601.32899999999</v>
      </c>
      <c r="G6" s="449">
        <f t="shared" si="2"/>
        <v>0.425842605427852</v>
      </c>
      <c r="H6" s="450">
        <v>56931.78199999999</v>
      </c>
      <c r="I6" s="451">
        <f t="shared" si="3"/>
        <v>-0.19901806340788708</v>
      </c>
      <c r="J6" s="453"/>
    </row>
    <row r="7" spans="1:10" ht="15.75" customHeight="1">
      <c r="A7" s="447" t="s">
        <v>161</v>
      </c>
      <c r="B7" s="448">
        <v>3556.1890000000003</v>
      </c>
      <c r="C7" s="449">
        <f t="shared" si="0"/>
        <v>0.10312921368907814</v>
      </c>
      <c r="D7" s="450">
        <v>4224.419</v>
      </c>
      <c r="E7" s="451">
        <f>(B7/D7-1)</f>
        <v>-0.1581826992066837</v>
      </c>
      <c r="F7" s="452">
        <v>11011.678999999998</v>
      </c>
      <c r="G7" s="449">
        <f t="shared" si="2"/>
        <v>0.10283125905157643</v>
      </c>
      <c r="H7" s="450">
        <v>13092.18</v>
      </c>
      <c r="I7" s="451">
        <f>(F7/H7-1)</f>
        <v>-0.15891173204157005</v>
      </c>
      <c r="J7" s="453"/>
    </row>
    <row r="8" spans="1:10" ht="15.75" customHeight="1">
      <c r="A8" s="447" t="s">
        <v>162</v>
      </c>
      <c r="B8" s="448">
        <v>784.43</v>
      </c>
      <c r="C8" s="449">
        <f t="shared" si="0"/>
        <v>0.022748411036118594</v>
      </c>
      <c r="D8" s="450">
        <v>1163.379</v>
      </c>
      <c r="E8" s="451">
        <f>(B8/D8-1)</f>
        <v>-0.32573133948610034</v>
      </c>
      <c r="F8" s="452">
        <v>2157.422</v>
      </c>
      <c r="G8" s="449">
        <f t="shared" si="2"/>
        <v>0.020146829612956402</v>
      </c>
      <c r="H8" s="450">
        <v>3158.2909999999997</v>
      </c>
      <c r="I8" s="451">
        <f>(F8/H8-1)</f>
        <v>-0.3169020840701505</v>
      </c>
      <c r="J8" s="453"/>
    </row>
    <row r="9" spans="1:10" ht="15.75" customHeight="1">
      <c r="A9" s="447" t="s">
        <v>166</v>
      </c>
      <c r="B9" s="448">
        <v>404.681</v>
      </c>
      <c r="C9" s="449">
        <f t="shared" si="0"/>
        <v>0.011735718581017438</v>
      </c>
      <c r="D9" s="450">
        <v>455.537</v>
      </c>
      <c r="E9" s="451">
        <f>(B9/D9-1)</f>
        <v>-0.11163966922555135</v>
      </c>
      <c r="F9" s="452">
        <v>1091.648</v>
      </c>
      <c r="G9" s="449">
        <f t="shared" si="2"/>
        <v>0.01019422544746676</v>
      </c>
      <c r="H9" s="450">
        <v>1116.797</v>
      </c>
      <c r="I9" s="451">
        <f>(F9/H9-1)</f>
        <v>-0.022518864216146794</v>
      </c>
      <c r="J9" s="453"/>
    </row>
    <row r="10" spans="1:10" ht="15.75" customHeight="1">
      <c r="A10" s="447" t="s">
        <v>160</v>
      </c>
      <c r="B10" s="448">
        <v>203.75300000000001</v>
      </c>
      <c r="C10" s="449">
        <f t="shared" si="0"/>
        <v>0.005908821684334195</v>
      </c>
      <c r="D10" s="450">
        <v>176.70399999999998</v>
      </c>
      <c r="E10" s="451">
        <f>(B10/D10-1)</f>
        <v>0.15307519920318757</v>
      </c>
      <c r="F10" s="452">
        <v>526.293</v>
      </c>
      <c r="G10" s="449">
        <f t="shared" si="2"/>
        <v>0.004914724795376919</v>
      </c>
      <c r="H10" s="450">
        <v>547.762</v>
      </c>
      <c r="I10" s="451">
        <f>(F10/H10-1)</f>
        <v>-0.03919402952377116</v>
      </c>
      <c r="J10" s="453"/>
    </row>
    <row r="11" spans="1:10" ht="15.75" customHeight="1">
      <c r="A11" s="447" t="s">
        <v>168</v>
      </c>
      <c r="B11" s="448">
        <v>137.63</v>
      </c>
      <c r="C11" s="449">
        <f t="shared" si="0"/>
        <v>0.003991259654654975</v>
      </c>
      <c r="D11" s="450">
        <v>276.813</v>
      </c>
      <c r="E11" s="451">
        <f>(B11/D11-1)</f>
        <v>-0.5028051428220495</v>
      </c>
      <c r="F11" s="452">
        <v>387.45899999999995</v>
      </c>
      <c r="G11" s="449">
        <f t="shared" si="2"/>
        <v>0.0036182399433242426</v>
      </c>
      <c r="H11" s="450">
        <v>633.793</v>
      </c>
      <c r="I11" s="451">
        <f>(F11/H11-1)</f>
        <v>-0.3886663311207288</v>
      </c>
      <c r="J11" s="453"/>
    </row>
    <row r="12" spans="1:10" ht="15.75" customHeight="1" thickBot="1">
      <c r="A12" s="447" t="s">
        <v>146</v>
      </c>
      <c r="B12" s="448">
        <v>1260.25</v>
      </c>
      <c r="C12" s="449">
        <f t="shared" si="0"/>
        <v>0.03654715526977354</v>
      </c>
      <c r="D12" s="450">
        <v>1201.089</v>
      </c>
      <c r="E12" s="451">
        <f t="shared" si="1"/>
        <v>0.049256133392279855</v>
      </c>
      <c r="F12" s="452">
        <v>3566.858</v>
      </c>
      <c r="G12" s="449">
        <f t="shared" si="2"/>
        <v>0.03330868062882943</v>
      </c>
      <c r="H12" s="450">
        <v>3179.5119999999997</v>
      </c>
      <c r="I12" s="451">
        <f t="shared" si="3"/>
        <v>0.12182561349037235</v>
      </c>
      <c r="J12" s="453"/>
    </row>
    <row r="13" spans="1:10" ht="15.75" customHeight="1">
      <c r="A13" s="454" t="s">
        <v>170</v>
      </c>
      <c r="B13" s="455">
        <f>SUM(B14:B22)</f>
        <v>6147.982</v>
      </c>
      <c r="C13" s="456">
        <f t="shared" si="0"/>
        <v>0.17829101586968688</v>
      </c>
      <c r="D13" s="457">
        <f>SUM(D14:D22)</f>
        <v>8103.130000000001</v>
      </c>
      <c r="E13" s="458">
        <f t="shared" si="1"/>
        <v>-0.24128305975592157</v>
      </c>
      <c r="F13" s="455">
        <f>SUM(F14:F22)</f>
        <v>18218.689</v>
      </c>
      <c r="G13" s="459">
        <f t="shared" si="2"/>
        <v>0.1701330676401942</v>
      </c>
      <c r="H13" s="460">
        <f>SUM(H14:H22)</f>
        <v>23926.295999999995</v>
      </c>
      <c r="I13" s="458">
        <f t="shared" si="3"/>
        <v>-0.23854954398290473</v>
      </c>
      <c r="J13" s="453"/>
    </row>
    <row r="14" spans="1:10" ht="15.75" customHeight="1">
      <c r="A14" s="461" t="s">
        <v>171</v>
      </c>
      <c r="B14" s="462">
        <v>1660.103</v>
      </c>
      <c r="C14" s="449">
        <f t="shared" si="0"/>
        <v>0.04814286221370115</v>
      </c>
      <c r="D14" s="463">
        <v>2920.282</v>
      </c>
      <c r="E14" s="451">
        <f t="shared" si="1"/>
        <v>-0.4315264758677415</v>
      </c>
      <c r="F14" s="464">
        <v>4817.146</v>
      </c>
      <c r="G14" s="449">
        <f t="shared" si="2"/>
        <v>0.04498434691160769</v>
      </c>
      <c r="H14" s="463">
        <v>7706.907</v>
      </c>
      <c r="I14" s="465">
        <f t="shared" si="3"/>
        <v>-0.374957294800625</v>
      </c>
      <c r="J14" s="453"/>
    </row>
    <row r="15" spans="1:10" ht="15.75" customHeight="1">
      <c r="A15" s="461" t="s">
        <v>173</v>
      </c>
      <c r="B15" s="462">
        <v>984.984</v>
      </c>
      <c r="C15" s="449">
        <f t="shared" si="0"/>
        <v>0.0285644619609146</v>
      </c>
      <c r="D15" s="463">
        <v>1315.1209999999999</v>
      </c>
      <c r="E15" s="451">
        <f>(B15/D15-1)</f>
        <v>-0.2510316541215598</v>
      </c>
      <c r="F15" s="464">
        <v>3103.3260000000005</v>
      </c>
      <c r="G15" s="449">
        <f t="shared" si="2"/>
        <v>0.028980041992460237</v>
      </c>
      <c r="H15" s="463">
        <v>3920.4390000000008</v>
      </c>
      <c r="I15" s="465">
        <f>(F15/H15-1)</f>
        <v>-0.20842385253284135</v>
      </c>
      <c r="J15" s="453"/>
    </row>
    <row r="16" spans="1:10" ht="15.75" customHeight="1">
      <c r="A16" s="461" t="s">
        <v>172</v>
      </c>
      <c r="B16" s="462">
        <v>883.2730000000001</v>
      </c>
      <c r="C16" s="449">
        <f t="shared" si="0"/>
        <v>0.025614850606307235</v>
      </c>
      <c r="D16" s="463">
        <v>1130.9480000000003</v>
      </c>
      <c r="E16" s="451">
        <f aca="true" t="shared" si="4" ref="E16:E22">(B16/D16-1)</f>
        <v>-0.21899769043315886</v>
      </c>
      <c r="F16" s="464">
        <v>2545.92</v>
      </c>
      <c r="G16" s="449">
        <f t="shared" si="2"/>
        <v>0.023774772134620842</v>
      </c>
      <c r="H16" s="463">
        <v>3415.6949999999993</v>
      </c>
      <c r="I16" s="465">
        <f aca="true" t="shared" si="5" ref="I16:I22">(F16/H16-1)</f>
        <v>-0.25464071001655575</v>
      </c>
      <c r="J16" s="453"/>
    </row>
    <row r="17" spans="1:10" ht="15.75" customHeight="1">
      <c r="A17" s="461" t="s">
        <v>235</v>
      </c>
      <c r="B17" s="462">
        <v>673.9169999999999</v>
      </c>
      <c r="C17" s="449">
        <f t="shared" si="0"/>
        <v>0.019543542343138244</v>
      </c>
      <c r="D17" s="463">
        <v>610.606</v>
      </c>
      <c r="E17" s="451">
        <f t="shared" si="4"/>
        <v>0.10368551897623002</v>
      </c>
      <c r="F17" s="464">
        <v>1520.0230000000001</v>
      </c>
      <c r="G17" s="449">
        <f t="shared" si="2"/>
        <v>0.014194554606736574</v>
      </c>
      <c r="H17" s="463">
        <v>1800.4579999999999</v>
      </c>
      <c r="I17" s="465">
        <f t="shared" si="5"/>
        <v>-0.15575759056862182</v>
      </c>
      <c r="J17" s="453"/>
    </row>
    <row r="18" spans="1:10" ht="15.75" customHeight="1">
      <c r="A18" s="461" t="s">
        <v>180</v>
      </c>
      <c r="B18" s="462">
        <v>460.473</v>
      </c>
      <c r="C18" s="449">
        <f t="shared" si="0"/>
        <v>0.013353682387255253</v>
      </c>
      <c r="D18" s="463">
        <v>471.796</v>
      </c>
      <c r="E18" s="451">
        <f t="shared" si="4"/>
        <v>-0.023999779565744506</v>
      </c>
      <c r="F18" s="464">
        <v>1540.156</v>
      </c>
      <c r="G18" s="449">
        <f t="shared" si="2"/>
        <v>0.01438256424073384</v>
      </c>
      <c r="H18" s="463">
        <v>2205.101</v>
      </c>
      <c r="I18" s="465">
        <f t="shared" si="5"/>
        <v>-0.3015485458489203</v>
      </c>
      <c r="J18" s="453"/>
    </row>
    <row r="19" spans="1:10" ht="15.75" customHeight="1">
      <c r="A19" s="461" t="s">
        <v>174</v>
      </c>
      <c r="B19" s="462">
        <v>369.326</v>
      </c>
      <c r="C19" s="449">
        <f t="shared" si="0"/>
        <v>0.010710426238575191</v>
      </c>
      <c r="D19" s="463">
        <v>357.015</v>
      </c>
      <c r="E19" s="451">
        <f t="shared" si="4"/>
        <v>0.034483144965897994</v>
      </c>
      <c r="F19" s="464">
        <v>878.4689999999999</v>
      </c>
      <c r="G19" s="449">
        <f t="shared" si="2"/>
        <v>0.008203478625537422</v>
      </c>
      <c r="H19" s="463">
        <v>843.962</v>
      </c>
      <c r="I19" s="465">
        <f t="shared" si="5"/>
        <v>0.040886911969970186</v>
      </c>
      <c r="J19" s="453"/>
    </row>
    <row r="20" spans="1:10" ht="15.75" customHeight="1">
      <c r="A20" s="461" t="s">
        <v>175</v>
      </c>
      <c r="B20" s="462">
        <v>321.34299999999996</v>
      </c>
      <c r="C20" s="449">
        <f t="shared" si="0"/>
        <v>0.009318922845351985</v>
      </c>
      <c r="D20" s="463">
        <v>359.604</v>
      </c>
      <c r="E20" s="451">
        <f t="shared" si="4"/>
        <v>-0.10639759290775419</v>
      </c>
      <c r="F20" s="464">
        <v>1001.9370000000001</v>
      </c>
      <c r="G20" s="449">
        <f t="shared" si="2"/>
        <v>0.009356469908027592</v>
      </c>
      <c r="H20" s="463">
        <v>994.929</v>
      </c>
      <c r="I20" s="465">
        <f t="shared" si="5"/>
        <v>0.007043718697515189</v>
      </c>
      <c r="J20" s="453"/>
    </row>
    <row r="21" spans="1:10" ht="15.75" customHeight="1">
      <c r="A21" s="461" t="s">
        <v>177</v>
      </c>
      <c r="B21" s="462">
        <v>274.209</v>
      </c>
      <c r="C21" s="449">
        <f t="shared" si="0"/>
        <v>0.007952040388311314</v>
      </c>
      <c r="D21" s="463">
        <v>56.681000000000004</v>
      </c>
      <c r="E21" s="451">
        <f t="shared" si="4"/>
        <v>3.837758684568021</v>
      </c>
      <c r="F21" s="464">
        <v>801.19</v>
      </c>
      <c r="G21" s="449">
        <f t="shared" si="2"/>
        <v>0.00748181784444793</v>
      </c>
      <c r="H21" s="463">
        <v>656.6879999999999</v>
      </c>
      <c r="I21" s="465">
        <f t="shared" si="5"/>
        <v>0.22004665838267212</v>
      </c>
      <c r="J21" s="453"/>
    </row>
    <row r="22" spans="1:10" ht="15.75" customHeight="1" thickBot="1">
      <c r="A22" s="461" t="s">
        <v>146</v>
      </c>
      <c r="B22" s="462">
        <v>520.354</v>
      </c>
      <c r="C22" s="449">
        <f t="shared" si="0"/>
        <v>0.015090226886131913</v>
      </c>
      <c r="D22" s="463">
        <v>881.077</v>
      </c>
      <c r="E22" s="451">
        <f t="shared" si="4"/>
        <v>-0.4094114362308856</v>
      </c>
      <c r="F22" s="464">
        <v>2010.5219999999997</v>
      </c>
      <c r="G22" s="449">
        <f t="shared" si="2"/>
        <v>0.018775021376022088</v>
      </c>
      <c r="H22" s="463">
        <v>2382.117</v>
      </c>
      <c r="I22" s="465">
        <f t="shared" si="5"/>
        <v>-0.15599359729182083</v>
      </c>
      <c r="J22" s="453"/>
    </row>
    <row r="23" spans="1:10" ht="15.75" customHeight="1">
      <c r="A23" s="454" t="s">
        <v>182</v>
      </c>
      <c r="B23" s="455">
        <f>SUM(B24:B28)</f>
        <v>2975.968</v>
      </c>
      <c r="C23" s="459">
        <f t="shared" si="0"/>
        <v>0.0863028483030172</v>
      </c>
      <c r="D23" s="466">
        <f>SUM(D24:D28)</f>
        <v>3204.993</v>
      </c>
      <c r="E23" s="458">
        <f aca="true" t="shared" si="6" ref="E23:E36">(B23/D23-1)</f>
        <v>-0.07145881441862745</v>
      </c>
      <c r="F23" s="460">
        <f>SUM(F24:F28)</f>
        <v>9025.622000000001</v>
      </c>
      <c r="G23" s="459">
        <f t="shared" si="2"/>
        <v>0.08428470117804993</v>
      </c>
      <c r="H23" s="466">
        <f>SUM(H24:H28)</f>
        <v>10718.322000000002</v>
      </c>
      <c r="I23" s="458">
        <f aca="true" t="shared" si="7" ref="I23:I36">(F23/H23-1)</f>
        <v>-0.15792583951107275</v>
      </c>
      <c r="J23" s="453"/>
    </row>
    <row r="24" spans="1:10" ht="15.75" customHeight="1">
      <c r="A24" s="447" t="s">
        <v>236</v>
      </c>
      <c r="B24" s="448">
        <v>956.141</v>
      </c>
      <c r="C24" s="449">
        <f t="shared" si="0"/>
        <v>0.027728017128979602</v>
      </c>
      <c r="D24" s="450">
        <v>1220.8909999999998</v>
      </c>
      <c r="E24" s="451">
        <f t="shared" si="6"/>
        <v>-0.21684982525057517</v>
      </c>
      <c r="F24" s="452">
        <v>3701.5370000000003</v>
      </c>
      <c r="G24" s="449">
        <f t="shared" si="2"/>
        <v>0.03456636450590279</v>
      </c>
      <c r="H24" s="450">
        <v>4497.612</v>
      </c>
      <c r="I24" s="451">
        <f>(F24/H24-1)</f>
        <v>-0.17699948328135018</v>
      </c>
      <c r="J24" s="453"/>
    </row>
    <row r="25" spans="1:10" ht="15.75" customHeight="1">
      <c r="A25" s="447" t="s">
        <v>183</v>
      </c>
      <c r="B25" s="448">
        <v>557.071</v>
      </c>
      <c r="C25" s="449">
        <f t="shared" si="0"/>
        <v>0.01615501712619561</v>
      </c>
      <c r="D25" s="450">
        <v>651.963</v>
      </c>
      <c r="E25" s="451">
        <f>(B25/D25-1)</f>
        <v>-0.14554813693415114</v>
      </c>
      <c r="F25" s="452">
        <v>1598.247</v>
      </c>
      <c r="G25" s="449">
        <f t="shared" si="2"/>
        <v>0.014925040158308728</v>
      </c>
      <c r="H25" s="450">
        <v>2099.222</v>
      </c>
      <c r="I25" s="451">
        <f>(F25/H25-1)</f>
        <v>-0.23864793718815835</v>
      </c>
      <c r="J25" s="453"/>
    </row>
    <row r="26" spans="1:10" ht="15.75" customHeight="1">
      <c r="A26" s="447" t="s">
        <v>237</v>
      </c>
      <c r="B26" s="448">
        <v>522.306</v>
      </c>
      <c r="C26" s="449">
        <f t="shared" si="0"/>
        <v>0.015146834739404357</v>
      </c>
      <c r="D26" s="450">
        <v>354.903</v>
      </c>
      <c r="E26" s="451">
        <f>(B26/D26-1)</f>
        <v>0.47168662986787946</v>
      </c>
      <c r="F26" s="452">
        <v>1233.336</v>
      </c>
      <c r="G26" s="449">
        <f t="shared" si="2"/>
        <v>0.01151736204021522</v>
      </c>
      <c r="H26" s="450">
        <v>1095.14</v>
      </c>
      <c r="I26" s="451">
        <f>(F26/H26-1)</f>
        <v>0.12619025877969925</v>
      </c>
      <c r="J26" s="453"/>
    </row>
    <row r="27" spans="1:10" ht="15.75" customHeight="1">
      <c r="A27" s="447" t="s">
        <v>184</v>
      </c>
      <c r="B27" s="448">
        <v>263.183</v>
      </c>
      <c r="C27" s="449">
        <f t="shared" si="0"/>
        <v>0.007632287217111533</v>
      </c>
      <c r="D27" s="450">
        <v>313.66400000000004</v>
      </c>
      <c r="E27" s="451">
        <f t="shared" si="6"/>
        <v>-0.16093973168741083</v>
      </c>
      <c r="F27" s="452">
        <v>717.218</v>
      </c>
      <c r="G27" s="449">
        <f t="shared" si="2"/>
        <v>0.006697655276225682</v>
      </c>
      <c r="H27" s="450">
        <v>904.461</v>
      </c>
      <c r="I27" s="451">
        <f t="shared" si="7"/>
        <v>-0.20702164051296856</v>
      </c>
      <c r="J27" s="453"/>
    </row>
    <row r="28" spans="1:10" ht="15.75" customHeight="1" thickBot="1">
      <c r="A28" s="447" t="s">
        <v>146</v>
      </c>
      <c r="B28" s="448">
        <v>677.2669999999999</v>
      </c>
      <c r="C28" s="449">
        <f t="shared" si="0"/>
        <v>0.019640692091326097</v>
      </c>
      <c r="D28" s="450">
        <v>663.572</v>
      </c>
      <c r="E28" s="451">
        <f>(B28/D28-1)</f>
        <v>0.02063830300253766</v>
      </c>
      <c r="F28" s="452">
        <v>1775.284</v>
      </c>
      <c r="G28" s="449">
        <f t="shared" si="2"/>
        <v>0.016578279197397496</v>
      </c>
      <c r="H28" s="450">
        <v>2121.887</v>
      </c>
      <c r="I28" s="451">
        <f>(F28/H28-1)</f>
        <v>-0.16334658725935924</v>
      </c>
      <c r="J28" s="453"/>
    </row>
    <row r="29" spans="1:10" ht="15.75" customHeight="1">
      <c r="A29" s="454" t="s">
        <v>189</v>
      </c>
      <c r="B29" s="455">
        <f>SUM(B30:B34)</f>
        <v>3649.0049999999997</v>
      </c>
      <c r="C29" s="459">
        <f t="shared" si="0"/>
        <v>0.1058208707123031</v>
      </c>
      <c r="D29" s="466">
        <f>SUM(D30:D34)</f>
        <v>4265.409</v>
      </c>
      <c r="E29" s="458">
        <f t="shared" si="6"/>
        <v>-0.14451228475393574</v>
      </c>
      <c r="F29" s="460">
        <f>SUM(F30:F34)</f>
        <v>10325.339000000002</v>
      </c>
      <c r="G29" s="459">
        <f t="shared" si="2"/>
        <v>0.09642195431816941</v>
      </c>
      <c r="H29" s="466">
        <f>SUM(H30:H34)</f>
        <v>12078.065999999999</v>
      </c>
      <c r="I29" s="458">
        <f t="shared" si="7"/>
        <v>-0.1451165277619776</v>
      </c>
      <c r="J29" s="453"/>
    </row>
    <row r="30" spans="1:10" ht="15.75" customHeight="1">
      <c r="A30" s="447" t="s">
        <v>190</v>
      </c>
      <c r="B30" s="448">
        <v>2023.054</v>
      </c>
      <c r="C30" s="449">
        <f t="shared" si="0"/>
        <v>0.0586684139314711</v>
      </c>
      <c r="D30" s="450">
        <v>2073.747</v>
      </c>
      <c r="E30" s="451">
        <f t="shared" si="6"/>
        <v>-0.02444512276569888</v>
      </c>
      <c r="F30" s="452">
        <v>5329.735000000001</v>
      </c>
      <c r="G30" s="449">
        <f t="shared" si="2"/>
        <v>0.049771098527413835</v>
      </c>
      <c r="H30" s="450">
        <v>5716.538999999999</v>
      </c>
      <c r="I30" s="451">
        <f t="shared" si="7"/>
        <v>-0.06766401838594971</v>
      </c>
      <c r="J30" s="453"/>
    </row>
    <row r="31" spans="1:10" ht="15.75" customHeight="1">
      <c r="A31" s="447" t="s">
        <v>192</v>
      </c>
      <c r="B31" s="448">
        <v>873.39</v>
      </c>
      <c r="C31" s="449">
        <f t="shared" si="0"/>
        <v>0.02532824434919065</v>
      </c>
      <c r="D31" s="450">
        <v>1113.9940000000001</v>
      </c>
      <c r="E31" s="451">
        <f t="shared" si="6"/>
        <v>-0.215983209963429</v>
      </c>
      <c r="F31" s="452">
        <v>3273.338</v>
      </c>
      <c r="G31" s="449">
        <f t="shared" si="2"/>
        <v>0.03056767890177049</v>
      </c>
      <c r="H31" s="450">
        <v>3398.4010000000007</v>
      </c>
      <c r="I31" s="451">
        <f t="shared" si="7"/>
        <v>-0.0368005423727219</v>
      </c>
      <c r="J31" s="453"/>
    </row>
    <row r="32" spans="1:10" ht="15.75" customHeight="1">
      <c r="A32" s="447" t="s">
        <v>194</v>
      </c>
      <c r="B32" s="448">
        <v>158.383</v>
      </c>
      <c r="C32" s="449">
        <f t="shared" si="0"/>
        <v>0.004593095094697515</v>
      </c>
      <c r="D32" s="450">
        <v>418.448</v>
      </c>
      <c r="E32" s="451">
        <f>(B32/D32-1)</f>
        <v>-0.621498967613658</v>
      </c>
      <c r="F32" s="452">
        <v>406.90199999999993</v>
      </c>
      <c r="G32" s="449">
        <f t="shared" si="2"/>
        <v>0.003799806094111947</v>
      </c>
      <c r="H32" s="450">
        <v>832.846</v>
      </c>
      <c r="I32" s="451">
        <f>(F32/H32-1)</f>
        <v>-0.5114318853665625</v>
      </c>
      <c r="J32" s="453"/>
    </row>
    <row r="33" spans="1:10" ht="15.75" customHeight="1">
      <c r="A33" s="447" t="s">
        <v>193</v>
      </c>
      <c r="B33" s="448">
        <v>120.499</v>
      </c>
      <c r="C33" s="449">
        <f t="shared" si="0"/>
        <v>0.0034944619423546456</v>
      </c>
      <c r="D33" s="450">
        <v>97.74600000000001</v>
      </c>
      <c r="E33" s="451">
        <f>(B33/D33-1)</f>
        <v>0.23277678882000274</v>
      </c>
      <c r="F33" s="452">
        <v>261.88699999999994</v>
      </c>
      <c r="G33" s="449">
        <f t="shared" si="2"/>
        <v>0.0024456007062356425</v>
      </c>
      <c r="H33" s="450">
        <v>395.943</v>
      </c>
      <c r="I33" s="451">
        <f>(F33/H33-1)</f>
        <v>-0.33857398665969607</v>
      </c>
      <c r="J33" s="453"/>
    </row>
    <row r="34" spans="1:10" ht="15.75" customHeight="1" thickBot="1">
      <c r="A34" s="447" t="s">
        <v>146</v>
      </c>
      <c r="B34" s="448">
        <v>473.679</v>
      </c>
      <c r="C34" s="449">
        <f t="shared" si="0"/>
        <v>0.013736655394589218</v>
      </c>
      <c r="D34" s="450">
        <v>561.474</v>
      </c>
      <c r="E34" s="451">
        <f>(B34/D34-1)</f>
        <v>-0.15636521014330151</v>
      </c>
      <c r="F34" s="452">
        <v>1053.477</v>
      </c>
      <c r="G34" s="449">
        <f t="shared" si="2"/>
        <v>0.009837770088637492</v>
      </c>
      <c r="H34" s="450">
        <v>1734.3370000000004</v>
      </c>
      <c r="I34" s="451">
        <f>(F34/H34-1)</f>
        <v>-0.3925765292443165</v>
      </c>
      <c r="J34" s="453"/>
    </row>
    <row r="35" spans="1:10" ht="15.75" customHeight="1">
      <c r="A35" s="454" t="s">
        <v>197</v>
      </c>
      <c r="B35" s="455">
        <f>SUM(B36:B38)</f>
        <v>1324.606</v>
      </c>
      <c r="C35" s="459">
        <f>(B35/$B$4)</f>
        <v>0.038413474432274275</v>
      </c>
      <c r="D35" s="466">
        <f>SUM(D36:D38)</f>
        <v>2589.894</v>
      </c>
      <c r="E35" s="458">
        <f t="shared" si="6"/>
        <v>-0.48854817996412203</v>
      </c>
      <c r="F35" s="460">
        <f>SUM(F36:F38)</f>
        <v>5056.901000000001</v>
      </c>
      <c r="G35" s="459">
        <f>(F35/$F$4)</f>
        <v>0.04722327055930127</v>
      </c>
      <c r="H35" s="466">
        <f>SUM(H36:H38)</f>
        <v>8720.155</v>
      </c>
      <c r="I35" s="458">
        <f t="shared" si="7"/>
        <v>-0.42009046857538657</v>
      </c>
      <c r="J35" s="453"/>
    </row>
    <row r="36" spans="1:10" ht="15.75" customHeight="1">
      <c r="A36" s="447" t="s">
        <v>199</v>
      </c>
      <c r="B36" s="448">
        <v>996.7909999999999</v>
      </c>
      <c r="C36" s="449">
        <f>(B36/$B$4)</f>
        <v>0.028906864073408322</v>
      </c>
      <c r="D36" s="450">
        <v>1553.841</v>
      </c>
      <c r="E36" s="451">
        <f t="shared" si="6"/>
        <v>-0.35849871383236764</v>
      </c>
      <c r="F36" s="452">
        <v>2912.6470000000004</v>
      </c>
      <c r="G36" s="449">
        <f>(F36/$F$4)</f>
        <v>0.027199408753451403</v>
      </c>
      <c r="H36" s="467">
        <v>5478.34</v>
      </c>
      <c r="I36" s="451">
        <f t="shared" si="7"/>
        <v>-0.46833402088953946</v>
      </c>
      <c r="J36" s="453"/>
    </row>
    <row r="37" spans="1:10" ht="15.75" customHeight="1">
      <c r="A37" s="447" t="s">
        <v>198</v>
      </c>
      <c r="B37" s="448">
        <v>249.299</v>
      </c>
      <c r="C37" s="449">
        <f>(B37/$B$4)</f>
        <v>0.0072296522607413405</v>
      </c>
      <c r="D37" s="450">
        <v>569.647</v>
      </c>
      <c r="E37" s="451">
        <f>(B37/D37-1)</f>
        <v>-0.5623623050766527</v>
      </c>
      <c r="F37" s="452">
        <v>1659.758</v>
      </c>
      <c r="G37" s="449">
        <f>(F37/$F$4)</f>
        <v>0.015499453340487532</v>
      </c>
      <c r="H37" s="467">
        <v>1591.3530000000003</v>
      </c>
      <c r="I37" s="451">
        <f>(F37/H37-1)</f>
        <v>0.042985434407073475</v>
      </c>
      <c r="J37" s="453"/>
    </row>
    <row r="38" spans="1:10" ht="15.75" customHeight="1" thickBot="1">
      <c r="A38" s="447" t="s">
        <v>146</v>
      </c>
      <c r="B38" s="448">
        <v>78.516</v>
      </c>
      <c r="C38" s="449">
        <f>(B38/$B$4)</f>
        <v>0.00227695809812461</v>
      </c>
      <c r="D38" s="450">
        <v>466.406</v>
      </c>
      <c r="E38" s="451">
        <f>(B38/D38-1)</f>
        <v>-0.831657397203295</v>
      </c>
      <c r="F38" s="452">
        <v>484.496</v>
      </c>
      <c r="G38" s="449">
        <f>(F38/$F$4)</f>
        <v>0.004524408465362328</v>
      </c>
      <c r="H38" s="467">
        <v>1650.462</v>
      </c>
      <c r="I38" s="451">
        <f>(F38/H38-1)</f>
        <v>-0.706448255094634</v>
      </c>
      <c r="J38" s="453"/>
    </row>
    <row r="39" spans="1:10" ht="15.75" customHeight="1" thickBot="1">
      <c r="A39" s="468" t="s">
        <v>201</v>
      </c>
      <c r="B39" s="469">
        <v>32.613</v>
      </c>
      <c r="C39" s="470">
        <f>(B39/$B$4)</f>
        <v>0.0009457745485523702</v>
      </c>
      <c r="D39" s="471">
        <v>41.189</v>
      </c>
      <c r="E39" s="472">
        <f>(B39/D39-1)</f>
        <v>-0.2082109301026973</v>
      </c>
      <c r="F39" s="469">
        <v>115.69899999999998</v>
      </c>
      <c r="G39" s="470">
        <f>(F39/$F$4)</f>
        <v>0.0010804413969030828</v>
      </c>
      <c r="H39" s="471">
        <v>114.86</v>
      </c>
      <c r="I39" s="472">
        <f>(F39/H39-1)</f>
        <v>0.007304544663067958</v>
      </c>
      <c r="J39" s="453"/>
    </row>
    <row r="40" ht="14.25">
      <c r="A40" s="130" t="s">
        <v>238</v>
      </c>
    </row>
    <row r="41" ht="14.25">
      <c r="A41" s="130" t="s">
        <v>65</v>
      </c>
    </row>
  </sheetData>
  <sheetProtection/>
  <mergeCells count="4">
    <mergeCell ref="B2:E2"/>
    <mergeCell ref="F2:I2"/>
    <mergeCell ref="A2:A3"/>
    <mergeCell ref="A1:I1"/>
  </mergeCells>
  <conditionalFormatting sqref="G2:G3 C2:C3 I1:I65536 E1:E65536">
    <cfRule type="cellIs" priority="1" dxfId="0" operator="lessThan" stopIfTrue="1">
      <formula>0</formula>
    </cfRule>
  </conditionalFormatting>
  <printOptions/>
  <pageMargins left="0.23" right="0.24" top="0.26" bottom="0.2" header="0.25" footer="0.18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7"/>
  <sheetViews>
    <sheetView zoomScale="95" zoomScaleNormal="95" zoomScalePageLayoutView="0" workbookViewId="0" topLeftCell="A1">
      <selection activeCell="A1" sqref="A1:Q1"/>
    </sheetView>
  </sheetViews>
  <sheetFormatPr defaultColWidth="9.140625" defaultRowHeight="12.75"/>
  <cols>
    <col min="1" max="1" width="25.28125" style="473" customWidth="1"/>
    <col min="2" max="2" width="8.421875" style="473" bestFit="1" customWidth="1"/>
    <col min="3" max="3" width="9.28125" style="473" bestFit="1" customWidth="1"/>
    <col min="4" max="4" width="8.421875" style="473" customWidth="1"/>
    <col min="5" max="5" width="10.8515625" style="473" bestFit="1" customWidth="1"/>
    <col min="6" max="6" width="8.421875" style="473" bestFit="1" customWidth="1"/>
    <col min="7" max="7" width="9.28125" style="473" bestFit="1" customWidth="1"/>
    <col min="8" max="8" width="8.421875" style="473" bestFit="1" customWidth="1"/>
    <col min="9" max="9" width="10.421875" style="473" bestFit="1" customWidth="1"/>
    <col min="10" max="10" width="10.421875" style="473" customWidth="1"/>
    <col min="11" max="11" width="9.8515625" style="473" customWidth="1"/>
    <col min="12" max="12" width="9.57421875" style="473" customWidth="1"/>
    <col min="13" max="13" width="10.8515625" style="473" bestFit="1" customWidth="1"/>
    <col min="14" max="14" width="9.57421875" style="473" customWidth="1"/>
    <col min="15" max="15" width="11.00390625" style="473" customWidth="1"/>
    <col min="16" max="16" width="10.421875" style="473" customWidth="1"/>
    <col min="17" max="17" width="10.421875" style="473" bestFit="1" customWidth="1"/>
    <col min="18" max="16384" width="9.140625" style="473" customWidth="1"/>
  </cols>
  <sheetData>
    <row r="1" spans="1:17" ht="30" customHeight="1" thickBot="1">
      <c r="A1" s="916" t="s">
        <v>239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8"/>
    </row>
    <row r="2" spans="1:17" ht="15.75" customHeight="1" thickBot="1">
      <c r="A2" s="919" t="s">
        <v>204</v>
      </c>
      <c r="B2" s="913" t="s">
        <v>38</v>
      </c>
      <c r="C2" s="914"/>
      <c r="D2" s="914"/>
      <c r="E2" s="914"/>
      <c r="F2" s="914"/>
      <c r="G2" s="914"/>
      <c r="H2" s="914"/>
      <c r="I2" s="915"/>
      <c r="J2" s="913" t="s">
        <v>39</v>
      </c>
      <c r="K2" s="914"/>
      <c r="L2" s="914"/>
      <c r="M2" s="914"/>
      <c r="N2" s="914"/>
      <c r="O2" s="914"/>
      <c r="P2" s="914"/>
      <c r="Q2" s="915"/>
    </row>
    <row r="3" spans="1:17" s="474" customFormat="1" ht="26.25" customHeight="1">
      <c r="A3" s="920"/>
      <c r="B3" s="922" t="s">
        <v>40</v>
      </c>
      <c r="C3" s="923"/>
      <c r="D3" s="923"/>
      <c r="E3" s="911" t="s">
        <v>41</v>
      </c>
      <c r="F3" s="922" t="s">
        <v>42</v>
      </c>
      <c r="G3" s="923"/>
      <c r="H3" s="923"/>
      <c r="I3" s="909" t="s">
        <v>43</v>
      </c>
      <c r="J3" s="924" t="s">
        <v>205</v>
      </c>
      <c r="K3" s="925"/>
      <c r="L3" s="925"/>
      <c r="M3" s="911" t="s">
        <v>41</v>
      </c>
      <c r="N3" s="924" t="s">
        <v>206</v>
      </c>
      <c r="O3" s="925"/>
      <c r="P3" s="925"/>
      <c r="Q3" s="911" t="s">
        <v>43</v>
      </c>
    </row>
    <row r="4" spans="1:17" s="477" customFormat="1" ht="14.25" thickBot="1">
      <c r="A4" s="921"/>
      <c r="B4" s="475" t="s">
        <v>13</v>
      </c>
      <c r="C4" s="476" t="s">
        <v>14</v>
      </c>
      <c r="D4" s="476" t="s">
        <v>12</v>
      </c>
      <c r="E4" s="912"/>
      <c r="F4" s="475" t="s">
        <v>13</v>
      </c>
      <c r="G4" s="476" t="s">
        <v>14</v>
      </c>
      <c r="H4" s="476" t="s">
        <v>12</v>
      </c>
      <c r="I4" s="910"/>
      <c r="J4" s="475" t="s">
        <v>13</v>
      </c>
      <c r="K4" s="476" t="s">
        <v>14</v>
      </c>
      <c r="L4" s="476" t="s">
        <v>12</v>
      </c>
      <c r="M4" s="912"/>
      <c r="N4" s="475" t="s">
        <v>13</v>
      </c>
      <c r="O4" s="476" t="s">
        <v>14</v>
      </c>
      <c r="P4" s="476" t="s">
        <v>12</v>
      </c>
      <c r="Q4" s="912"/>
    </row>
    <row r="5" spans="1:17" s="484" customFormat="1" ht="18" customHeight="1" thickBot="1">
      <c r="A5" s="478" t="s">
        <v>3</v>
      </c>
      <c r="B5" s="479">
        <f>B6+B10+B18+B25+B31+B35</f>
        <v>21728.26</v>
      </c>
      <c r="C5" s="480">
        <f>C6+C10+C18+C25+C31+C35</f>
        <v>12754.587999999998</v>
      </c>
      <c r="D5" s="481">
        <f aca="true" t="shared" si="0" ref="D5:D11">C5+B5</f>
        <v>34482.848</v>
      </c>
      <c r="E5" s="482">
        <f aca="true" t="shared" si="1" ref="E5:E35">D5/$D$5</f>
        <v>1</v>
      </c>
      <c r="F5" s="479">
        <f>F6+F10+F18+F25+F31+F35</f>
        <v>26506.808999999997</v>
      </c>
      <c r="G5" s="480">
        <f>G6+G10+G18+G25+G31+G35</f>
        <v>16955.290000000005</v>
      </c>
      <c r="H5" s="481">
        <f aca="true" t="shared" si="2" ref="H5:H11">G5+F5</f>
        <v>43462.099</v>
      </c>
      <c r="I5" s="483">
        <f>IF(ISERROR(D5/H5-1),"         /0",(D5/H5-1))</f>
        <v>-0.2065995708122611</v>
      </c>
      <c r="J5" s="479">
        <f>J6+J10+J18+J25+J31+J35</f>
        <v>70722.84099999997</v>
      </c>
      <c r="K5" s="480">
        <f>K6+K10+K18+K25+K31+K35</f>
        <v>36362.09700000001</v>
      </c>
      <c r="L5" s="481">
        <f aca="true" t="shared" si="3" ref="L5:L11">K5+J5</f>
        <v>107084.93799999998</v>
      </c>
      <c r="M5" s="482">
        <f aca="true" t="shared" si="4" ref="M5:M35">L5/$L$5</f>
        <v>1</v>
      </c>
      <c r="N5" s="479">
        <f>N6+N10+N18+N25+N31+N35</f>
        <v>86094.848</v>
      </c>
      <c r="O5" s="480">
        <f>O6+O10+O18+O25+O31+O35</f>
        <v>48122.96799999999</v>
      </c>
      <c r="P5" s="481">
        <f aca="true" t="shared" si="5" ref="P5:P11">O5+N5</f>
        <v>134217.816</v>
      </c>
      <c r="Q5" s="483">
        <f aca="true" t="shared" si="6" ref="Q5:Q17">IF(ISERROR(L5/P5-1),"         /0",(L5/P5-1))</f>
        <v>-0.20215556182198657</v>
      </c>
    </row>
    <row r="6" spans="1:17" s="490" customFormat="1" ht="18" customHeight="1">
      <c r="A6" s="485" t="s">
        <v>207</v>
      </c>
      <c r="B6" s="486">
        <f>SUM(B7:B9)</f>
        <v>13673.132999999998</v>
      </c>
      <c r="C6" s="487">
        <f>SUM(C7:C9)</f>
        <v>6679.541000000001</v>
      </c>
      <c r="D6" s="487">
        <f t="shared" si="0"/>
        <v>20352.674</v>
      </c>
      <c r="E6" s="488">
        <f t="shared" si="1"/>
        <v>0.5902260161341661</v>
      </c>
      <c r="F6" s="486">
        <f>SUM(F7:F9)</f>
        <v>16136.552999999996</v>
      </c>
      <c r="G6" s="487">
        <f>SUM(G7:G9)</f>
        <v>9120.931000000002</v>
      </c>
      <c r="H6" s="487">
        <f t="shared" si="2"/>
        <v>25257.483999999997</v>
      </c>
      <c r="I6" s="489">
        <f aca="true" t="shared" si="7" ref="I6:I11">IF(ISERROR(D6/H6-1),"         /0",(D6/H6-1))</f>
        <v>-0.1941923431486683</v>
      </c>
      <c r="J6" s="486">
        <f>SUM(J7:J9)</f>
        <v>46028.290999999976</v>
      </c>
      <c r="K6" s="487">
        <f>SUM(K7:K9)</f>
        <v>18314.397000000008</v>
      </c>
      <c r="L6" s="487">
        <f t="shared" si="3"/>
        <v>64342.68799999998</v>
      </c>
      <c r="M6" s="488">
        <f t="shared" si="4"/>
        <v>0.6008565649073822</v>
      </c>
      <c r="N6" s="486">
        <f>SUM(N7:N9)</f>
        <v>54312.846</v>
      </c>
      <c r="O6" s="487">
        <f>SUM(O7:O9)</f>
        <v>24347.27099999999</v>
      </c>
      <c r="P6" s="487">
        <f t="shared" si="5"/>
        <v>78660.11699999998</v>
      </c>
      <c r="Q6" s="489">
        <f t="shared" si="6"/>
        <v>-0.18201637050705133</v>
      </c>
    </row>
    <row r="7" spans="1:17" ht="18" customHeight="1">
      <c r="A7" s="491" t="s">
        <v>208</v>
      </c>
      <c r="B7" s="492">
        <v>13387.666</v>
      </c>
      <c r="C7" s="493">
        <v>6332.821000000001</v>
      </c>
      <c r="D7" s="493">
        <f t="shared" si="0"/>
        <v>19720.487</v>
      </c>
      <c r="E7" s="494">
        <f t="shared" si="1"/>
        <v>0.5718926406542755</v>
      </c>
      <c r="F7" s="492">
        <v>15817.001999999995</v>
      </c>
      <c r="G7" s="493">
        <v>8685.314000000002</v>
      </c>
      <c r="H7" s="493">
        <f t="shared" si="2"/>
        <v>24502.316</v>
      </c>
      <c r="I7" s="495">
        <f t="shared" si="7"/>
        <v>-0.19515824544912397</v>
      </c>
      <c r="J7" s="492">
        <v>45135.81799999998</v>
      </c>
      <c r="K7" s="493">
        <v>17338.117000000006</v>
      </c>
      <c r="L7" s="493">
        <f t="shared" si="3"/>
        <v>62473.93499999998</v>
      </c>
      <c r="M7" s="494">
        <f t="shared" si="4"/>
        <v>0.583405436533007</v>
      </c>
      <c r="N7" s="493">
        <v>53300.064999999995</v>
      </c>
      <c r="O7" s="493">
        <v>23636.33699999999</v>
      </c>
      <c r="P7" s="493">
        <f t="shared" si="5"/>
        <v>76936.40199999999</v>
      </c>
      <c r="Q7" s="495">
        <f t="shared" si="6"/>
        <v>-0.18797950806173658</v>
      </c>
    </row>
    <row r="8" spans="1:17" ht="18" customHeight="1">
      <c r="A8" s="491" t="s">
        <v>210</v>
      </c>
      <c r="B8" s="492">
        <v>181.971</v>
      </c>
      <c r="C8" s="493">
        <v>311.714</v>
      </c>
      <c r="D8" s="493">
        <f t="shared" si="0"/>
        <v>493.685</v>
      </c>
      <c r="E8" s="494">
        <f t="shared" si="1"/>
        <v>0.014316827890782109</v>
      </c>
      <c r="F8" s="492">
        <v>221.164</v>
      </c>
      <c r="G8" s="493">
        <v>255.372</v>
      </c>
      <c r="H8" s="493">
        <f t="shared" si="2"/>
        <v>476.536</v>
      </c>
      <c r="I8" s="495">
        <f t="shared" si="7"/>
        <v>0.0359867879866369</v>
      </c>
      <c r="J8" s="492">
        <v>576.6270000000001</v>
      </c>
      <c r="K8" s="493">
        <v>900.951</v>
      </c>
      <c r="L8" s="493">
        <f t="shared" si="3"/>
        <v>1477.578</v>
      </c>
      <c r="M8" s="494">
        <f t="shared" si="4"/>
        <v>0.013798187005533872</v>
      </c>
      <c r="N8" s="493">
        <v>688.035</v>
      </c>
      <c r="O8" s="493">
        <v>396.98900000000003</v>
      </c>
      <c r="P8" s="493">
        <f t="shared" si="5"/>
        <v>1085.024</v>
      </c>
      <c r="Q8" s="495">
        <f t="shared" si="6"/>
        <v>0.36179291886631093</v>
      </c>
    </row>
    <row r="9" spans="1:17" ht="18" customHeight="1" thickBot="1">
      <c r="A9" s="496" t="s">
        <v>209</v>
      </c>
      <c r="B9" s="497">
        <v>103.496</v>
      </c>
      <c r="C9" s="498">
        <v>35.006</v>
      </c>
      <c r="D9" s="498">
        <f t="shared" si="0"/>
        <v>138.502</v>
      </c>
      <c r="E9" s="499">
        <f t="shared" si="1"/>
        <v>0.0040165475891086495</v>
      </c>
      <c r="F9" s="497">
        <v>98.387</v>
      </c>
      <c r="G9" s="498">
        <v>180.245</v>
      </c>
      <c r="H9" s="498">
        <f t="shared" si="2"/>
        <v>278.632</v>
      </c>
      <c r="I9" s="495">
        <f t="shared" si="7"/>
        <v>-0.5029214160613282</v>
      </c>
      <c r="J9" s="497">
        <v>315.846</v>
      </c>
      <c r="K9" s="498">
        <v>75.32900000000001</v>
      </c>
      <c r="L9" s="498">
        <f t="shared" si="3"/>
        <v>391.175</v>
      </c>
      <c r="M9" s="499">
        <f t="shared" si="4"/>
        <v>0.0036529413688412473</v>
      </c>
      <c r="N9" s="498">
        <v>324.746</v>
      </c>
      <c r="O9" s="498">
        <v>313.945</v>
      </c>
      <c r="P9" s="498">
        <f t="shared" si="5"/>
        <v>638.691</v>
      </c>
      <c r="Q9" s="495">
        <f t="shared" si="6"/>
        <v>-0.3875363830083718</v>
      </c>
    </row>
    <row r="10" spans="1:17" s="490" customFormat="1" ht="18" customHeight="1">
      <c r="A10" s="485" t="s">
        <v>170</v>
      </c>
      <c r="B10" s="486">
        <f>SUM(B11:B17)</f>
        <v>2891.4429999999998</v>
      </c>
      <c r="C10" s="487">
        <f>SUM(C11:C17)</f>
        <v>3256.5389999999993</v>
      </c>
      <c r="D10" s="487">
        <f t="shared" si="0"/>
        <v>6147.981999999999</v>
      </c>
      <c r="E10" s="488">
        <f t="shared" si="1"/>
        <v>0.17829101586968685</v>
      </c>
      <c r="F10" s="486">
        <f>SUM(F11:F17)</f>
        <v>4135.761</v>
      </c>
      <c r="G10" s="487">
        <f>SUM(G11:G17)</f>
        <v>3967.3689999999997</v>
      </c>
      <c r="H10" s="487">
        <f t="shared" si="2"/>
        <v>8103.13</v>
      </c>
      <c r="I10" s="489">
        <f t="shared" si="7"/>
        <v>-0.24128305975592157</v>
      </c>
      <c r="J10" s="486">
        <f>SUM(J11:J17)</f>
        <v>8087.0830000000005</v>
      </c>
      <c r="K10" s="487">
        <f>SUM(K11:K17)</f>
        <v>10131.606000000002</v>
      </c>
      <c r="L10" s="487">
        <f t="shared" si="3"/>
        <v>18218.689000000002</v>
      </c>
      <c r="M10" s="488">
        <f t="shared" si="4"/>
        <v>0.17013306764019423</v>
      </c>
      <c r="N10" s="486">
        <f>SUM(N11:N17)</f>
        <v>11884.319</v>
      </c>
      <c r="O10" s="487">
        <f>SUM(O11:O17)</f>
        <v>12041.977</v>
      </c>
      <c r="P10" s="487">
        <f t="shared" si="5"/>
        <v>23926.296000000002</v>
      </c>
      <c r="Q10" s="489">
        <f t="shared" si="6"/>
        <v>-0.23854954398290484</v>
      </c>
    </row>
    <row r="11" spans="1:17" ht="18" customHeight="1">
      <c r="A11" s="500" t="s">
        <v>211</v>
      </c>
      <c r="B11" s="501">
        <v>1195.2430000000002</v>
      </c>
      <c r="C11" s="502">
        <v>574.447</v>
      </c>
      <c r="D11" s="502">
        <f t="shared" si="0"/>
        <v>1769.69</v>
      </c>
      <c r="E11" s="503">
        <f t="shared" si="1"/>
        <v>0.05132087697628688</v>
      </c>
      <c r="F11" s="501">
        <v>2195.5840000000003</v>
      </c>
      <c r="G11" s="502">
        <v>901.648</v>
      </c>
      <c r="H11" s="502">
        <f t="shared" si="2"/>
        <v>3097.2320000000004</v>
      </c>
      <c r="I11" s="504">
        <f t="shared" si="7"/>
        <v>-0.42862207287022747</v>
      </c>
      <c r="J11" s="501">
        <v>3411.628</v>
      </c>
      <c r="K11" s="502">
        <v>1690.26</v>
      </c>
      <c r="L11" s="502">
        <f t="shared" si="3"/>
        <v>5101.888</v>
      </c>
      <c r="M11" s="503">
        <f t="shared" si="4"/>
        <v>0.04764337632618325</v>
      </c>
      <c r="N11" s="502">
        <v>5776.475999999999</v>
      </c>
      <c r="O11" s="502">
        <v>2237.5989999999997</v>
      </c>
      <c r="P11" s="502">
        <f t="shared" si="5"/>
        <v>8014.074999999999</v>
      </c>
      <c r="Q11" s="504">
        <f t="shared" si="6"/>
        <v>-0.3633840461937279</v>
      </c>
    </row>
    <row r="12" spans="1:17" ht="18" customHeight="1">
      <c r="A12" s="500" t="s">
        <v>213</v>
      </c>
      <c r="B12" s="501">
        <v>756.003</v>
      </c>
      <c r="C12" s="502">
        <v>825.9959999999999</v>
      </c>
      <c r="D12" s="502">
        <f aca="true" t="shared" si="8" ref="D12:D24">C12+B12</f>
        <v>1581.9989999999998</v>
      </c>
      <c r="E12" s="503">
        <f t="shared" si="1"/>
        <v>0.045877852084607394</v>
      </c>
      <c r="F12" s="501">
        <v>1015.08</v>
      </c>
      <c r="G12" s="502">
        <v>939.64</v>
      </c>
      <c r="H12" s="502">
        <f aca="true" t="shared" si="9" ref="H12:H17">G12+F12</f>
        <v>1954.72</v>
      </c>
      <c r="I12" s="504">
        <f aca="true" t="shared" si="10" ref="I12:I22">IF(ISERROR(D12/H12-1),"         /0",(D12/H12-1))</f>
        <v>-0.19067743717770336</v>
      </c>
      <c r="J12" s="501">
        <v>2303.261</v>
      </c>
      <c r="K12" s="502">
        <v>2841.2380000000003</v>
      </c>
      <c r="L12" s="502">
        <f aca="true" t="shared" si="11" ref="L12:L17">K12+J12</f>
        <v>5144.499</v>
      </c>
      <c r="M12" s="503">
        <f t="shared" si="4"/>
        <v>0.04804129409870883</v>
      </c>
      <c r="N12" s="502">
        <v>2950.5390000000007</v>
      </c>
      <c r="O12" s="502">
        <v>3710.844</v>
      </c>
      <c r="P12" s="502">
        <f aca="true" t="shared" si="12" ref="P12:P17">O12+N12</f>
        <v>6661.383000000001</v>
      </c>
      <c r="Q12" s="504">
        <f t="shared" si="6"/>
        <v>-0.2277130739967963</v>
      </c>
    </row>
    <row r="13" spans="1:17" ht="18" customHeight="1">
      <c r="A13" s="500" t="s">
        <v>212</v>
      </c>
      <c r="B13" s="501">
        <v>596.44</v>
      </c>
      <c r="C13" s="502">
        <v>561.773</v>
      </c>
      <c r="D13" s="502">
        <f>C13+B13</f>
        <v>1158.2130000000002</v>
      </c>
      <c r="E13" s="503">
        <f t="shared" si="1"/>
        <v>0.033588089939670884</v>
      </c>
      <c r="F13" s="501">
        <v>564.992</v>
      </c>
      <c r="G13" s="502">
        <v>624.3219999999999</v>
      </c>
      <c r="H13" s="502">
        <f t="shared" si="9"/>
        <v>1189.3139999999999</v>
      </c>
      <c r="I13" s="504">
        <f>IF(ISERROR(D13/H13-1),"         /0",(D13/H13-1))</f>
        <v>-0.026150369036267662</v>
      </c>
      <c r="J13" s="501">
        <v>1479.378</v>
      </c>
      <c r="K13" s="502">
        <v>1872.178</v>
      </c>
      <c r="L13" s="502">
        <f t="shared" si="11"/>
        <v>3351.556</v>
      </c>
      <c r="M13" s="503">
        <f t="shared" si="4"/>
        <v>0.03129810842305386</v>
      </c>
      <c r="N13" s="502">
        <v>2267.312</v>
      </c>
      <c r="O13" s="502">
        <v>1808.4120000000003</v>
      </c>
      <c r="P13" s="502">
        <f t="shared" si="12"/>
        <v>4075.724</v>
      </c>
      <c r="Q13" s="504">
        <f>IF(ISERROR(L13/P13-1),"         /0",(L13/P13-1))</f>
        <v>-0.17767837076308413</v>
      </c>
    </row>
    <row r="14" spans="1:17" ht="18" customHeight="1">
      <c r="A14" s="500" t="s">
        <v>214</v>
      </c>
      <c r="B14" s="501">
        <v>166.234</v>
      </c>
      <c r="C14" s="502">
        <v>891.394</v>
      </c>
      <c r="D14" s="502">
        <f>C14+B14</f>
        <v>1057.628</v>
      </c>
      <c r="E14" s="503">
        <f t="shared" si="1"/>
        <v>0.03067113250042456</v>
      </c>
      <c r="F14" s="501">
        <v>96.78200000000001</v>
      </c>
      <c r="G14" s="502">
        <v>941.703</v>
      </c>
      <c r="H14" s="502">
        <f t="shared" si="9"/>
        <v>1038.485</v>
      </c>
      <c r="I14" s="504">
        <f t="shared" si="10"/>
        <v>0.018433583537557086</v>
      </c>
      <c r="J14" s="501">
        <v>364.43</v>
      </c>
      <c r="K14" s="502">
        <v>2339.204</v>
      </c>
      <c r="L14" s="502">
        <f t="shared" si="11"/>
        <v>2703.634</v>
      </c>
      <c r="M14" s="503">
        <f t="shared" si="4"/>
        <v>0.02524756562869748</v>
      </c>
      <c r="N14" s="502">
        <v>260.932</v>
      </c>
      <c r="O14" s="502">
        <v>2668.68</v>
      </c>
      <c r="P14" s="502">
        <f t="shared" si="12"/>
        <v>2929.612</v>
      </c>
      <c r="Q14" s="504">
        <f>IF(ISERROR(L14/P14-1),"         /0",(L14/P14-1))</f>
        <v>-0.07713581184129503</v>
      </c>
    </row>
    <row r="15" spans="1:17" ht="18" customHeight="1">
      <c r="A15" s="500" t="s">
        <v>216</v>
      </c>
      <c r="B15" s="501">
        <v>103.71900000000001</v>
      </c>
      <c r="C15" s="502">
        <v>220.06199999999998</v>
      </c>
      <c r="D15" s="502">
        <f t="shared" si="8"/>
        <v>323.781</v>
      </c>
      <c r="E15" s="503">
        <f t="shared" si="1"/>
        <v>0.009389624662092876</v>
      </c>
      <c r="F15" s="501">
        <v>137.01799999999997</v>
      </c>
      <c r="G15" s="502">
        <v>223.726</v>
      </c>
      <c r="H15" s="502">
        <f t="shared" si="9"/>
        <v>360.74399999999997</v>
      </c>
      <c r="I15" s="504">
        <f t="shared" si="10"/>
        <v>-0.10246324263189399</v>
      </c>
      <c r="J15" s="501">
        <v>322.527</v>
      </c>
      <c r="K15" s="502">
        <v>684.0330000000001</v>
      </c>
      <c r="L15" s="502">
        <f t="shared" si="11"/>
        <v>1006.5600000000002</v>
      </c>
      <c r="M15" s="503">
        <f t="shared" si="4"/>
        <v>0.009399641245531658</v>
      </c>
      <c r="N15" s="502">
        <v>329.74300000000005</v>
      </c>
      <c r="O15" s="502">
        <v>668.512</v>
      </c>
      <c r="P15" s="502">
        <f t="shared" si="12"/>
        <v>998.255</v>
      </c>
      <c r="Q15" s="504">
        <f t="shared" si="6"/>
        <v>0.0083195175581392</v>
      </c>
    </row>
    <row r="16" spans="1:17" ht="18" customHeight="1">
      <c r="A16" s="500" t="s">
        <v>215</v>
      </c>
      <c r="B16" s="501">
        <v>48.99</v>
      </c>
      <c r="C16" s="502">
        <v>182.37900000000005</v>
      </c>
      <c r="D16" s="502">
        <f>C16+B16</f>
        <v>231.36900000000006</v>
      </c>
      <c r="E16" s="503">
        <f t="shared" si="1"/>
        <v>0.006709683608500089</v>
      </c>
      <c r="F16" s="501">
        <v>97.015</v>
      </c>
      <c r="G16" s="502">
        <v>335.199</v>
      </c>
      <c r="H16" s="502">
        <f t="shared" si="9"/>
        <v>432.214</v>
      </c>
      <c r="I16" s="504">
        <f t="shared" si="10"/>
        <v>-0.46468878842425265</v>
      </c>
      <c r="J16" s="501">
        <v>158.64</v>
      </c>
      <c r="K16" s="502">
        <v>699.28</v>
      </c>
      <c r="L16" s="502">
        <f t="shared" si="11"/>
        <v>857.92</v>
      </c>
      <c r="M16" s="503">
        <f t="shared" si="4"/>
        <v>0.008011584224851492</v>
      </c>
      <c r="N16" s="502">
        <v>220.54399999999998</v>
      </c>
      <c r="O16" s="502">
        <v>945.61</v>
      </c>
      <c r="P16" s="502">
        <f t="shared" si="12"/>
        <v>1166.154</v>
      </c>
      <c r="Q16" s="504">
        <f t="shared" si="6"/>
        <v>-0.26431671974713467</v>
      </c>
    </row>
    <row r="17" spans="1:17" ht="18" customHeight="1">
      <c r="A17" s="500" t="s">
        <v>217</v>
      </c>
      <c r="B17" s="501">
        <v>24.813999999999997</v>
      </c>
      <c r="C17" s="502">
        <v>0.488</v>
      </c>
      <c r="D17" s="502">
        <f t="shared" si="8"/>
        <v>25.301999999999996</v>
      </c>
      <c r="E17" s="503">
        <f t="shared" si="1"/>
        <v>0.0007337560981041936</v>
      </c>
      <c r="F17" s="501">
        <v>29.29</v>
      </c>
      <c r="G17" s="502">
        <v>1.131</v>
      </c>
      <c r="H17" s="502">
        <f t="shared" si="9"/>
        <v>30.421</v>
      </c>
      <c r="I17" s="504">
        <f t="shared" si="10"/>
        <v>-0.16827191742546277</v>
      </c>
      <c r="J17" s="501">
        <v>47.219</v>
      </c>
      <c r="K17" s="502">
        <v>5.413</v>
      </c>
      <c r="L17" s="502">
        <f t="shared" si="11"/>
        <v>52.632000000000005</v>
      </c>
      <c r="M17" s="503">
        <f t="shared" si="4"/>
        <v>0.0004914976931676425</v>
      </c>
      <c r="N17" s="502">
        <v>78.77300000000001</v>
      </c>
      <c r="O17" s="502">
        <v>2.32</v>
      </c>
      <c r="P17" s="502">
        <f t="shared" si="12"/>
        <v>81.093</v>
      </c>
      <c r="Q17" s="504">
        <f t="shared" si="6"/>
        <v>-0.35096740779105473</v>
      </c>
    </row>
    <row r="18" spans="1:17" s="490" customFormat="1" ht="18" customHeight="1">
      <c r="A18" s="505" t="s">
        <v>182</v>
      </c>
      <c r="B18" s="506">
        <f>SUM(B19:B24)</f>
        <v>2273.3570000000004</v>
      </c>
      <c r="C18" s="507">
        <f>SUM(C19:C24)</f>
        <v>702.6109999999999</v>
      </c>
      <c r="D18" s="507">
        <f>C18+B18</f>
        <v>2975.9680000000003</v>
      </c>
      <c r="E18" s="508">
        <f t="shared" si="1"/>
        <v>0.08630284830301721</v>
      </c>
      <c r="F18" s="506">
        <f>SUM(F19:F24)</f>
        <v>2395.4139999999998</v>
      </c>
      <c r="G18" s="507">
        <f>SUM(G19:G24)</f>
        <v>809.579</v>
      </c>
      <c r="H18" s="507">
        <f aca="true" t="shared" si="13" ref="H18:H24">G18+F18</f>
        <v>3204.9929999999995</v>
      </c>
      <c r="I18" s="509">
        <f t="shared" si="10"/>
        <v>-0.07145881441862723</v>
      </c>
      <c r="J18" s="506">
        <f>SUM(J19:J24)</f>
        <v>7164.842000000001</v>
      </c>
      <c r="K18" s="507">
        <f>SUM(K19:K24)</f>
        <v>1860.7800000000002</v>
      </c>
      <c r="L18" s="507">
        <f aca="true" t="shared" si="14" ref="L18:L24">K18+J18</f>
        <v>9025.622000000001</v>
      </c>
      <c r="M18" s="508">
        <f t="shared" si="4"/>
        <v>0.08428470117804993</v>
      </c>
      <c r="N18" s="506">
        <f>SUM(N19:N24)</f>
        <v>7897.959</v>
      </c>
      <c r="O18" s="507">
        <f>SUM(O19:O24)</f>
        <v>2820.3630000000003</v>
      </c>
      <c r="P18" s="507">
        <f aca="true" t="shared" si="15" ref="P18:P24">O18+N18</f>
        <v>10718.322</v>
      </c>
      <c r="Q18" s="510">
        <f aca="true" t="shared" si="16" ref="Q18:Q35">IF(ISERROR(L18/P18-1),"         /0",(L18/P18-1))</f>
        <v>-0.15792583951107264</v>
      </c>
    </row>
    <row r="19" spans="1:17" ht="18" customHeight="1">
      <c r="A19" s="500" t="s">
        <v>240</v>
      </c>
      <c r="B19" s="501">
        <v>956.141</v>
      </c>
      <c r="C19" s="502"/>
      <c r="D19" s="502">
        <f t="shared" si="8"/>
        <v>956.141</v>
      </c>
      <c r="E19" s="503">
        <f t="shared" si="1"/>
        <v>0.027728017128979602</v>
      </c>
      <c r="F19" s="501">
        <v>1151.335</v>
      </c>
      <c r="G19" s="502">
        <v>69.556</v>
      </c>
      <c r="H19" s="502">
        <f t="shared" si="13"/>
        <v>1220.891</v>
      </c>
      <c r="I19" s="504">
        <f t="shared" si="10"/>
        <v>-0.21684982525057528</v>
      </c>
      <c r="J19" s="501">
        <v>3701.5370000000003</v>
      </c>
      <c r="K19" s="502"/>
      <c r="L19" s="502">
        <f t="shared" si="14"/>
        <v>3701.5370000000003</v>
      </c>
      <c r="M19" s="503">
        <f t="shared" si="4"/>
        <v>0.03456636450590279</v>
      </c>
      <c r="N19" s="501">
        <v>3916.378</v>
      </c>
      <c r="O19" s="502">
        <v>581.234</v>
      </c>
      <c r="P19" s="502">
        <f t="shared" si="15"/>
        <v>4497.612</v>
      </c>
      <c r="Q19" s="504">
        <f t="shared" si="16"/>
        <v>-0.17699948328135018</v>
      </c>
    </row>
    <row r="20" spans="1:17" ht="18" customHeight="1">
      <c r="A20" s="500" t="s">
        <v>220</v>
      </c>
      <c r="B20" s="501">
        <v>621.165</v>
      </c>
      <c r="C20" s="502"/>
      <c r="D20" s="502">
        <f>C20+B20</f>
        <v>621.165</v>
      </c>
      <c r="E20" s="503">
        <f t="shared" si="1"/>
        <v>0.018013738308390304</v>
      </c>
      <c r="F20" s="501">
        <v>624.187</v>
      </c>
      <c r="G20" s="502">
        <v>0</v>
      </c>
      <c r="H20" s="502">
        <f>G20+F20</f>
        <v>624.187</v>
      </c>
      <c r="I20" s="504">
        <f>IF(ISERROR(D20/H20-1),"         /0",(D20/H20-1))</f>
        <v>-0.004841497820364804</v>
      </c>
      <c r="J20" s="501">
        <v>1618.0240000000001</v>
      </c>
      <c r="K20" s="502">
        <v>0</v>
      </c>
      <c r="L20" s="502">
        <f>K20+J20</f>
        <v>1618.0240000000001</v>
      </c>
      <c r="M20" s="503">
        <f t="shared" si="4"/>
        <v>0.01510972532850512</v>
      </c>
      <c r="N20" s="501">
        <v>2008.3330000000003</v>
      </c>
      <c r="O20" s="502">
        <v>0</v>
      </c>
      <c r="P20" s="502">
        <f>O20+N20</f>
        <v>2008.3330000000003</v>
      </c>
      <c r="Q20" s="504">
        <f>IF(ISERROR(L20/P20-1),"         /0",(L20/P20-1))</f>
        <v>-0.19434476254684863</v>
      </c>
    </row>
    <row r="21" spans="1:17" ht="18" customHeight="1">
      <c r="A21" s="500" t="s">
        <v>218</v>
      </c>
      <c r="B21" s="501">
        <v>255.65200000000002</v>
      </c>
      <c r="C21" s="502">
        <v>351.58099999999996</v>
      </c>
      <c r="D21" s="502">
        <f>C21+B21</f>
        <v>607.233</v>
      </c>
      <c r="E21" s="503">
        <f t="shared" si="1"/>
        <v>0.017609711355628166</v>
      </c>
      <c r="F21" s="501">
        <v>267.602</v>
      </c>
      <c r="G21" s="502">
        <v>415.16400000000004</v>
      </c>
      <c r="H21" s="502">
        <f>G21+F21</f>
        <v>682.7660000000001</v>
      </c>
      <c r="I21" s="504">
        <f>IF(ISERROR(D21/H21-1),"         /0",(D21/H21-1))</f>
        <v>-0.11062794573836443</v>
      </c>
      <c r="J21" s="501">
        <v>693.8570000000001</v>
      </c>
      <c r="K21" s="502">
        <v>1035.8120000000001</v>
      </c>
      <c r="L21" s="502">
        <f>K21+J21</f>
        <v>1729.6690000000003</v>
      </c>
      <c r="M21" s="503">
        <f t="shared" si="4"/>
        <v>0.01615230892695666</v>
      </c>
      <c r="N21" s="501">
        <v>839.2080000000001</v>
      </c>
      <c r="O21" s="502">
        <v>1353.446</v>
      </c>
      <c r="P21" s="502">
        <f>O21+N21</f>
        <v>2192.654</v>
      </c>
      <c r="Q21" s="504">
        <f>IF(ISERROR(L21/P21-1),"         /0",(L21/P21-1))</f>
        <v>-0.2111527856196188</v>
      </c>
    </row>
    <row r="22" spans="1:17" ht="18" customHeight="1">
      <c r="A22" s="500" t="s">
        <v>241</v>
      </c>
      <c r="B22" s="501">
        <v>402.166</v>
      </c>
      <c r="C22" s="502">
        <v>120.14</v>
      </c>
      <c r="D22" s="502">
        <f t="shared" si="8"/>
        <v>522.306</v>
      </c>
      <c r="E22" s="503">
        <f t="shared" si="1"/>
        <v>0.015146834739404357</v>
      </c>
      <c r="F22" s="501">
        <v>291.454</v>
      </c>
      <c r="G22" s="502">
        <v>63.449</v>
      </c>
      <c r="H22" s="502">
        <f>G22+F22</f>
        <v>354.903</v>
      </c>
      <c r="I22" s="504">
        <f t="shared" si="10"/>
        <v>0.47168662986787946</v>
      </c>
      <c r="J22" s="501">
        <v>1025.174</v>
      </c>
      <c r="K22" s="502">
        <v>208.16199999999998</v>
      </c>
      <c r="L22" s="502">
        <f>K22+J22</f>
        <v>1233.336</v>
      </c>
      <c r="M22" s="503">
        <f t="shared" si="4"/>
        <v>0.01151736204021522</v>
      </c>
      <c r="N22" s="501">
        <v>923.193</v>
      </c>
      <c r="O22" s="502">
        <v>171.947</v>
      </c>
      <c r="P22" s="502">
        <f>O22+N22</f>
        <v>1095.1399999999999</v>
      </c>
      <c r="Q22" s="504">
        <f>IF(ISERROR(L22/P22-1),"         /0",(L22/P22-1))</f>
        <v>0.12619025877969947</v>
      </c>
    </row>
    <row r="23" spans="1:17" ht="18" customHeight="1">
      <c r="A23" s="500" t="s">
        <v>219</v>
      </c>
      <c r="B23" s="501">
        <v>32.918</v>
      </c>
      <c r="C23" s="502">
        <v>230.89</v>
      </c>
      <c r="D23" s="502">
        <f t="shared" si="8"/>
        <v>263.808</v>
      </c>
      <c r="E23" s="503">
        <f t="shared" si="1"/>
        <v>0.007650412170131655</v>
      </c>
      <c r="F23" s="501">
        <v>53.39</v>
      </c>
      <c r="G23" s="502">
        <v>261.41</v>
      </c>
      <c r="H23" s="502">
        <f t="shared" si="13"/>
        <v>314.8</v>
      </c>
      <c r="I23" s="504">
        <f aca="true" t="shared" si="17" ref="I23:I35">IF(ISERROR(D23/H23-1),"         /0",(D23/H23-1))</f>
        <v>-0.16198221092757314</v>
      </c>
      <c r="J23" s="501">
        <v>105.455</v>
      </c>
      <c r="K23" s="502">
        <v>616.806</v>
      </c>
      <c r="L23" s="502">
        <f t="shared" si="14"/>
        <v>722.2610000000001</v>
      </c>
      <c r="M23" s="503">
        <f t="shared" si="4"/>
        <v>0.006744748733944266</v>
      </c>
      <c r="N23" s="501">
        <v>191.861</v>
      </c>
      <c r="O23" s="502">
        <v>713.7360000000001</v>
      </c>
      <c r="P23" s="502">
        <f t="shared" si="15"/>
        <v>905.5970000000001</v>
      </c>
      <c r="Q23" s="504">
        <f t="shared" si="16"/>
        <v>-0.2024476671190386</v>
      </c>
    </row>
    <row r="24" spans="1:17" ht="18" customHeight="1" thickBot="1">
      <c r="A24" s="500" t="s">
        <v>217</v>
      </c>
      <c r="B24" s="501">
        <v>5.315</v>
      </c>
      <c r="C24" s="502">
        <v>0</v>
      </c>
      <c r="D24" s="502">
        <f t="shared" si="8"/>
        <v>5.315</v>
      </c>
      <c r="E24" s="503">
        <f t="shared" si="1"/>
        <v>0.00015413460048311557</v>
      </c>
      <c r="F24" s="501">
        <v>7.4460000000000015</v>
      </c>
      <c r="G24" s="502">
        <v>0</v>
      </c>
      <c r="H24" s="502">
        <f t="shared" si="13"/>
        <v>7.4460000000000015</v>
      </c>
      <c r="I24" s="504">
        <f t="shared" si="17"/>
        <v>-0.28619392962664525</v>
      </c>
      <c r="J24" s="501">
        <v>20.795</v>
      </c>
      <c r="K24" s="502">
        <v>0</v>
      </c>
      <c r="L24" s="502">
        <f t="shared" si="14"/>
        <v>20.795</v>
      </c>
      <c r="M24" s="503">
        <f t="shared" si="4"/>
        <v>0.00019419164252586115</v>
      </c>
      <c r="N24" s="501">
        <v>18.986000000000004</v>
      </c>
      <c r="O24" s="502">
        <v>0</v>
      </c>
      <c r="P24" s="502">
        <f t="shared" si="15"/>
        <v>18.986000000000004</v>
      </c>
      <c r="Q24" s="504">
        <f t="shared" si="16"/>
        <v>0.09528073317181063</v>
      </c>
    </row>
    <row r="25" spans="1:17" s="490" customFormat="1" ht="18" customHeight="1">
      <c r="A25" s="485" t="s">
        <v>221</v>
      </c>
      <c r="B25" s="486">
        <f>SUM(B26:B30)</f>
        <v>2007.5700000000002</v>
      </c>
      <c r="C25" s="487">
        <f>SUM(C26:C30)</f>
        <v>1641.4350000000002</v>
      </c>
      <c r="D25" s="487">
        <f aca="true" t="shared" si="18" ref="D25:D35">C25+B25</f>
        <v>3649.005</v>
      </c>
      <c r="E25" s="488">
        <f t="shared" si="1"/>
        <v>0.10582087071230312</v>
      </c>
      <c r="F25" s="486">
        <f>SUM(F26:F30)</f>
        <v>2212.15</v>
      </c>
      <c r="G25" s="487">
        <f>SUM(G26:G30)</f>
        <v>2053.259</v>
      </c>
      <c r="H25" s="487">
        <f aca="true" t="shared" si="19" ref="H25:H35">G25+F25</f>
        <v>4265.409</v>
      </c>
      <c r="I25" s="489">
        <f t="shared" si="17"/>
        <v>-0.14451228475393563</v>
      </c>
      <c r="J25" s="486">
        <f>SUM(J26:J30)</f>
        <v>6109.191999999999</v>
      </c>
      <c r="K25" s="487">
        <f>SUM(K26:K30)</f>
        <v>4216.147</v>
      </c>
      <c r="L25" s="487">
        <f aca="true" t="shared" si="20" ref="L25:L35">K25+J25</f>
        <v>10325.339</v>
      </c>
      <c r="M25" s="488">
        <f t="shared" si="4"/>
        <v>0.0964219543181694</v>
      </c>
      <c r="N25" s="486">
        <f>SUM(N26:N30)</f>
        <v>6640.081000000001</v>
      </c>
      <c r="O25" s="487">
        <f>SUM(O26:O30)</f>
        <v>5437.985</v>
      </c>
      <c r="P25" s="487">
        <f aca="true" t="shared" si="21" ref="P25:P35">O25+N25</f>
        <v>12078.066</v>
      </c>
      <c r="Q25" s="489">
        <f t="shared" si="16"/>
        <v>-0.1451165277619778</v>
      </c>
    </row>
    <row r="26" spans="1:17" s="511" customFormat="1" ht="18" customHeight="1">
      <c r="A26" s="491" t="s">
        <v>222</v>
      </c>
      <c r="B26" s="492">
        <v>1256.4930000000002</v>
      </c>
      <c r="C26" s="493">
        <v>1072.5010000000002</v>
      </c>
      <c r="D26" s="493">
        <f t="shared" si="18"/>
        <v>2328.9940000000006</v>
      </c>
      <c r="E26" s="494">
        <f t="shared" si="1"/>
        <v>0.0675406509346328</v>
      </c>
      <c r="F26" s="492">
        <v>1314.029</v>
      </c>
      <c r="G26" s="493">
        <v>1023.9959999999999</v>
      </c>
      <c r="H26" s="493">
        <f t="shared" si="19"/>
        <v>2338.0249999999996</v>
      </c>
      <c r="I26" s="495">
        <f t="shared" si="17"/>
        <v>-0.0038626618620413167</v>
      </c>
      <c r="J26" s="492">
        <v>3500.4729999999995</v>
      </c>
      <c r="K26" s="493">
        <v>2503.206</v>
      </c>
      <c r="L26" s="493">
        <f t="shared" si="20"/>
        <v>6003.679</v>
      </c>
      <c r="M26" s="494">
        <f t="shared" si="4"/>
        <v>0.05606464468420387</v>
      </c>
      <c r="N26" s="493">
        <v>3886.974</v>
      </c>
      <c r="O26" s="493">
        <v>2662.275</v>
      </c>
      <c r="P26" s="493">
        <f t="shared" si="21"/>
        <v>6549.249</v>
      </c>
      <c r="Q26" s="495">
        <f t="shared" si="16"/>
        <v>-0.08330268096387838</v>
      </c>
    </row>
    <row r="27" spans="1:17" s="511" customFormat="1" ht="18" customHeight="1">
      <c r="A27" s="491" t="s">
        <v>223</v>
      </c>
      <c r="B27" s="492">
        <v>557.8489999999999</v>
      </c>
      <c r="C27" s="493">
        <v>482.465</v>
      </c>
      <c r="D27" s="493">
        <f>C27+B27</f>
        <v>1040.3139999999999</v>
      </c>
      <c r="E27" s="494">
        <f t="shared" si="1"/>
        <v>0.030169027801879935</v>
      </c>
      <c r="F27" s="492">
        <v>609.048</v>
      </c>
      <c r="G27" s="493">
        <v>655.6870000000001</v>
      </c>
      <c r="H27" s="493">
        <f>G27+F27</f>
        <v>1264.7350000000001</v>
      </c>
      <c r="I27" s="495">
        <f>IF(ISERROR(D27/H27-1),"         /0",(D27/H27-1))</f>
        <v>-0.17744507742728732</v>
      </c>
      <c r="J27" s="492">
        <v>2016.988</v>
      </c>
      <c r="K27" s="493">
        <v>1545.823</v>
      </c>
      <c r="L27" s="493">
        <f>K27+J27</f>
        <v>3562.811</v>
      </c>
      <c r="M27" s="494">
        <f t="shared" si="4"/>
        <v>0.03327088819904813</v>
      </c>
      <c r="N27" s="493">
        <v>1773.0729999999999</v>
      </c>
      <c r="O27" s="493">
        <v>2000.47</v>
      </c>
      <c r="P27" s="493">
        <f>O27+N27</f>
        <v>3773.5429999999997</v>
      </c>
      <c r="Q27" s="495">
        <f>IF(ISERROR(L27/P27-1),"         /0",(L27/P27-1))</f>
        <v>-0.05584460015428461</v>
      </c>
    </row>
    <row r="28" spans="1:17" s="511" customFormat="1" ht="18" customHeight="1">
      <c r="A28" s="491" t="s">
        <v>224</v>
      </c>
      <c r="B28" s="492">
        <v>127.891</v>
      </c>
      <c r="C28" s="493">
        <v>37.335</v>
      </c>
      <c r="D28" s="493">
        <f t="shared" si="18"/>
        <v>165.226</v>
      </c>
      <c r="E28" s="494">
        <f t="shared" si="1"/>
        <v>0.004791541580324224</v>
      </c>
      <c r="F28" s="492">
        <v>218.785</v>
      </c>
      <c r="G28" s="493">
        <v>367.775</v>
      </c>
      <c r="H28" s="493">
        <f t="shared" si="19"/>
        <v>586.56</v>
      </c>
      <c r="I28" s="495">
        <f>IF(ISERROR(D28/H28-1),"         /0",(D28/H28-1))</f>
        <v>-0.7183135570103655</v>
      </c>
      <c r="J28" s="492">
        <v>336.263</v>
      </c>
      <c r="K28" s="493">
        <v>99.873</v>
      </c>
      <c r="L28" s="493">
        <f t="shared" si="20"/>
        <v>436.13599999999997</v>
      </c>
      <c r="M28" s="494">
        <f t="shared" si="4"/>
        <v>0.004072804337805192</v>
      </c>
      <c r="N28" s="493">
        <v>709.52</v>
      </c>
      <c r="O28" s="493">
        <v>761.8589999999999</v>
      </c>
      <c r="P28" s="493">
        <f t="shared" si="21"/>
        <v>1471.379</v>
      </c>
      <c r="Q28" s="495">
        <f>IF(ISERROR(L28/P28-1),"         /0",(L28/P28-1))</f>
        <v>-0.7035869072482345</v>
      </c>
    </row>
    <row r="29" spans="1:17" s="511" customFormat="1" ht="18" customHeight="1">
      <c r="A29" s="491" t="s">
        <v>242</v>
      </c>
      <c r="B29" s="492">
        <v>0</v>
      </c>
      <c r="C29" s="493">
        <v>43.438</v>
      </c>
      <c r="D29" s="493">
        <f t="shared" si="18"/>
        <v>43.438</v>
      </c>
      <c r="E29" s="494">
        <f t="shared" si="1"/>
        <v>0.0012596987348608795</v>
      </c>
      <c r="F29" s="492">
        <v>0</v>
      </c>
      <c r="G29" s="493">
        <v>0</v>
      </c>
      <c r="H29" s="493">
        <f>G29+F29</f>
        <v>0</v>
      </c>
      <c r="I29" s="495" t="str">
        <f>IF(ISERROR(D29/H29-1),"         /0",(D29/H29-1))</f>
        <v>         /0</v>
      </c>
      <c r="J29" s="492">
        <v>0</v>
      </c>
      <c r="K29" s="493">
        <v>43.438</v>
      </c>
      <c r="L29" s="493">
        <f>K29+J29</f>
        <v>43.438</v>
      </c>
      <c r="M29" s="494">
        <f t="shared" si="4"/>
        <v>0.000405640613995593</v>
      </c>
      <c r="N29" s="493">
        <v>0.088</v>
      </c>
      <c r="O29" s="493">
        <v>0</v>
      </c>
      <c r="P29" s="493">
        <f>O29+N29</f>
        <v>0.088</v>
      </c>
      <c r="Q29" s="495">
        <f>IF(ISERROR(L29/P29-1),"         /0",(L29/P29-1))</f>
        <v>492.61363636363643</v>
      </c>
    </row>
    <row r="30" spans="1:17" s="511" customFormat="1" ht="18" customHeight="1" thickBot="1">
      <c r="A30" s="491" t="s">
        <v>217</v>
      </c>
      <c r="B30" s="492">
        <v>65.337</v>
      </c>
      <c r="C30" s="493">
        <v>5.696</v>
      </c>
      <c r="D30" s="493">
        <f t="shared" si="18"/>
        <v>71.033</v>
      </c>
      <c r="E30" s="494">
        <f t="shared" si="1"/>
        <v>0.0020599516606052957</v>
      </c>
      <c r="F30" s="492">
        <v>70.28800000000001</v>
      </c>
      <c r="G30" s="493">
        <v>5.801</v>
      </c>
      <c r="H30" s="493">
        <f>G30+F30</f>
        <v>76.08900000000001</v>
      </c>
      <c r="I30" s="495">
        <f>IF(ISERROR(D30/H30-1),"         /0",(D30/H30-1))</f>
        <v>-0.06644850109739919</v>
      </c>
      <c r="J30" s="492">
        <v>255.468</v>
      </c>
      <c r="K30" s="493">
        <v>23.807</v>
      </c>
      <c r="L30" s="493">
        <f>K30+J30</f>
        <v>279.275</v>
      </c>
      <c r="M30" s="494">
        <f t="shared" si="4"/>
        <v>0.002607976483116608</v>
      </c>
      <c r="N30" s="493">
        <v>270.426</v>
      </c>
      <c r="O30" s="493">
        <v>13.381000000000002</v>
      </c>
      <c r="P30" s="493">
        <f>O30+N30</f>
        <v>283.807</v>
      </c>
      <c r="Q30" s="495">
        <f>IF(ISERROR(L30/P30-1),"         /0",(L30/P30-1))</f>
        <v>-0.01596859837847564</v>
      </c>
    </row>
    <row r="31" spans="1:17" s="490" customFormat="1" ht="18" customHeight="1">
      <c r="A31" s="485" t="s">
        <v>197</v>
      </c>
      <c r="B31" s="486">
        <f>SUM(B32:B34)</f>
        <v>851.841</v>
      </c>
      <c r="C31" s="487">
        <f>SUM(C32:C34)</f>
        <v>472.765</v>
      </c>
      <c r="D31" s="487">
        <f t="shared" si="18"/>
        <v>1324.606</v>
      </c>
      <c r="E31" s="488">
        <f t="shared" si="1"/>
        <v>0.038413474432274275</v>
      </c>
      <c r="F31" s="486">
        <f>SUM(F32:F34)</f>
        <v>1585.742</v>
      </c>
      <c r="G31" s="487">
        <f>SUM(G32:G34)</f>
        <v>1004.1520000000002</v>
      </c>
      <c r="H31" s="487">
        <f t="shared" si="19"/>
        <v>2589.8940000000002</v>
      </c>
      <c r="I31" s="489">
        <f t="shared" si="17"/>
        <v>-0.48854817996412214</v>
      </c>
      <c r="J31" s="486">
        <f>SUM(J32:J34)</f>
        <v>3221.1109999999994</v>
      </c>
      <c r="K31" s="487">
        <f>SUM(K32:K34)</f>
        <v>1835.79</v>
      </c>
      <c r="L31" s="487">
        <f t="shared" si="20"/>
        <v>5056.901</v>
      </c>
      <c r="M31" s="488">
        <f t="shared" si="4"/>
        <v>0.04722327055930126</v>
      </c>
      <c r="N31" s="486">
        <f>SUM(N32:N34)</f>
        <v>5244.783</v>
      </c>
      <c r="O31" s="487">
        <f>SUM(O32:O34)</f>
        <v>3475.3720000000003</v>
      </c>
      <c r="P31" s="487">
        <f t="shared" si="21"/>
        <v>8720.155</v>
      </c>
      <c r="Q31" s="489">
        <f t="shared" si="16"/>
        <v>-0.4200904685753867</v>
      </c>
    </row>
    <row r="32" spans="1:17" ht="18" customHeight="1">
      <c r="A32" s="491" t="s">
        <v>227</v>
      </c>
      <c r="B32" s="492">
        <v>831.622</v>
      </c>
      <c r="C32" s="493">
        <v>414.688</v>
      </c>
      <c r="D32" s="493">
        <f t="shared" si="18"/>
        <v>1246.31</v>
      </c>
      <c r="E32" s="494">
        <f t="shared" si="1"/>
        <v>0.03614289631761274</v>
      </c>
      <c r="F32" s="492">
        <v>1459.288</v>
      </c>
      <c r="G32" s="493">
        <v>708.6120000000001</v>
      </c>
      <c r="H32" s="493">
        <f t="shared" si="19"/>
        <v>2167.9</v>
      </c>
      <c r="I32" s="495">
        <f t="shared" si="17"/>
        <v>-0.42510724664421795</v>
      </c>
      <c r="J32" s="492">
        <v>3027.006999999999</v>
      </c>
      <c r="K32" s="493">
        <v>1545.833</v>
      </c>
      <c r="L32" s="493">
        <f t="shared" si="20"/>
        <v>4572.839999999999</v>
      </c>
      <c r="M32" s="494">
        <f t="shared" si="4"/>
        <v>0.04270292428987539</v>
      </c>
      <c r="N32" s="493">
        <v>4578.07</v>
      </c>
      <c r="O32" s="493">
        <v>2543.2320000000004</v>
      </c>
      <c r="P32" s="493">
        <f t="shared" si="21"/>
        <v>7121.302</v>
      </c>
      <c r="Q32" s="495">
        <f t="shared" si="16"/>
        <v>-0.3578646152066013</v>
      </c>
    </row>
    <row r="33" spans="1:17" ht="18" customHeight="1">
      <c r="A33" s="491" t="s">
        <v>228</v>
      </c>
      <c r="B33" s="492">
        <v>18.499000000000002</v>
      </c>
      <c r="C33" s="493">
        <v>48.502</v>
      </c>
      <c r="D33" s="493">
        <f t="shared" si="18"/>
        <v>67.001</v>
      </c>
      <c r="E33" s="494">
        <f t="shared" si="1"/>
        <v>0.0019430239636818863</v>
      </c>
      <c r="F33" s="492">
        <v>125.24799999999999</v>
      </c>
      <c r="G33" s="493">
        <v>207.87800000000001</v>
      </c>
      <c r="H33" s="493">
        <f>G33+F33</f>
        <v>333.126</v>
      </c>
      <c r="I33" s="495">
        <f>IF(ISERROR(D33/H33-1),"         /0",(D33/H33-1))</f>
        <v>-0.7988718983207554</v>
      </c>
      <c r="J33" s="492">
        <v>64.273</v>
      </c>
      <c r="K33" s="493">
        <v>244.995</v>
      </c>
      <c r="L33" s="493">
        <f>K33+J33</f>
        <v>309.26800000000003</v>
      </c>
      <c r="M33" s="494">
        <f t="shared" si="4"/>
        <v>0.0028880625583403716</v>
      </c>
      <c r="N33" s="493">
        <v>659.4970000000001</v>
      </c>
      <c r="O33" s="493">
        <v>841.121</v>
      </c>
      <c r="P33" s="493">
        <f>O33+N33</f>
        <v>1500.618</v>
      </c>
      <c r="Q33" s="495">
        <f>IF(ISERROR(L33/P33-1),"         /0",(L33/P33-1))</f>
        <v>-0.7939062439608214</v>
      </c>
    </row>
    <row r="34" spans="1:17" ht="18" customHeight="1" thickBot="1">
      <c r="A34" s="491" t="s">
        <v>217</v>
      </c>
      <c r="B34" s="492">
        <v>1.72</v>
      </c>
      <c r="C34" s="493">
        <v>9.575</v>
      </c>
      <c r="D34" s="493">
        <f t="shared" si="18"/>
        <v>11.295</v>
      </c>
      <c r="E34" s="494">
        <f t="shared" si="1"/>
        <v>0.00032755415097964066</v>
      </c>
      <c r="F34" s="492">
        <v>1.206</v>
      </c>
      <c r="G34" s="493">
        <v>87.662</v>
      </c>
      <c r="H34" s="493">
        <f t="shared" si="19"/>
        <v>88.86800000000001</v>
      </c>
      <c r="I34" s="495" t="s">
        <v>150</v>
      </c>
      <c r="J34" s="492">
        <v>129.831</v>
      </c>
      <c r="K34" s="493">
        <v>44.962</v>
      </c>
      <c r="L34" s="493">
        <f t="shared" si="20"/>
        <v>174.793</v>
      </c>
      <c r="M34" s="494">
        <f t="shared" si="4"/>
        <v>0.001632283711085494</v>
      </c>
      <c r="N34" s="493">
        <v>7.216</v>
      </c>
      <c r="O34" s="493">
        <v>91.019</v>
      </c>
      <c r="P34" s="493">
        <f t="shared" si="21"/>
        <v>98.235</v>
      </c>
      <c r="Q34" s="495" t="s">
        <v>150</v>
      </c>
    </row>
    <row r="35" spans="1:17" ht="18" customHeight="1" thickBot="1">
      <c r="A35" s="512" t="s">
        <v>201</v>
      </c>
      <c r="B35" s="513">
        <v>30.915999999999997</v>
      </c>
      <c r="C35" s="514">
        <v>1.697</v>
      </c>
      <c r="D35" s="514">
        <f t="shared" si="18"/>
        <v>32.613</v>
      </c>
      <c r="E35" s="515">
        <f t="shared" si="1"/>
        <v>0.0009457745485523702</v>
      </c>
      <c r="F35" s="513">
        <v>41.189</v>
      </c>
      <c r="G35" s="514">
        <v>0</v>
      </c>
      <c r="H35" s="514">
        <f t="shared" si="19"/>
        <v>41.189</v>
      </c>
      <c r="I35" s="516">
        <f t="shared" si="17"/>
        <v>-0.2082109301026973</v>
      </c>
      <c r="J35" s="513">
        <v>112.322</v>
      </c>
      <c r="K35" s="514">
        <v>3.3770000000000002</v>
      </c>
      <c r="L35" s="514">
        <f t="shared" si="20"/>
        <v>115.699</v>
      </c>
      <c r="M35" s="515">
        <f t="shared" si="4"/>
        <v>0.0010804413969030828</v>
      </c>
      <c r="N35" s="513">
        <v>114.86</v>
      </c>
      <c r="O35" s="514">
        <v>0</v>
      </c>
      <c r="P35" s="514">
        <f t="shared" si="21"/>
        <v>114.86</v>
      </c>
      <c r="Q35" s="516">
        <f t="shared" si="16"/>
        <v>0.00730454466306818</v>
      </c>
    </row>
    <row r="36" ht="14.25">
      <c r="A36" s="130" t="s">
        <v>243</v>
      </c>
    </row>
    <row r="37" ht="14.25">
      <c r="A37" s="130"/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/>
  <pageMargins left="0.2" right="0.22" top="0.41" bottom="0.2" header="0.17" footer="0.17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51"/>
  <sheetViews>
    <sheetView showGridLines="0" zoomScale="88" zoomScaleNormal="88" zoomScalePageLayoutView="0" workbookViewId="0" topLeftCell="A1">
      <selection activeCell="A1" sqref="A1:I1"/>
    </sheetView>
  </sheetViews>
  <sheetFormatPr defaultColWidth="9.140625" defaultRowHeight="12.75"/>
  <cols>
    <col min="1" max="1" width="21.140625" style="517" customWidth="1"/>
    <col min="2" max="2" width="13.00390625" style="572" customWidth="1"/>
    <col min="3" max="3" width="11.28125" style="573" customWidth="1"/>
    <col min="4" max="4" width="13.140625" style="572" customWidth="1"/>
    <col min="5" max="5" width="10.140625" style="573" customWidth="1"/>
    <col min="6" max="6" width="11.00390625" style="572" customWidth="1"/>
    <col min="7" max="7" width="11.140625" style="573" customWidth="1"/>
    <col min="8" max="8" width="11.00390625" style="572" customWidth="1"/>
    <col min="9" max="9" width="9.8515625" style="573" customWidth="1"/>
    <col min="10" max="10" width="9.140625" style="517" customWidth="1"/>
    <col min="11" max="11" width="9.140625" style="518" customWidth="1"/>
    <col min="12" max="12" width="11.8515625" style="517" customWidth="1"/>
    <col min="13" max="13" width="9.140625" style="517" customWidth="1"/>
    <col min="14" max="14" width="15.8515625" style="517" customWidth="1"/>
    <col min="15" max="15" width="11.7109375" style="517" customWidth="1"/>
    <col min="16" max="16384" width="9.140625" style="517" customWidth="1"/>
  </cols>
  <sheetData>
    <row r="1" spans="1:9" ht="24" customHeight="1" thickBot="1">
      <c r="A1" s="932" t="s">
        <v>244</v>
      </c>
      <c r="B1" s="933"/>
      <c r="C1" s="934"/>
      <c r="D1" s="933"/>
      <c r="E1" s="934"/>
      <c r="F1" s="933"/>
      <c r="G1" s="934"/>
      <c r="H1" s="933"/>
      <c r="I1" s="935"/>
    </row>
    <row r="2" spans="1:9" ht="14.25" thickBot="1">
      <c r="A2" s="930" t="s">
        <v>231</v>
      </c>
      <c r="B2" s="926" t="s">
        <v>38</v>
      </c>
      <c r="C2" s="927"/>
      <c r="D2" s="928"/>
      <c r="E2" s="929"/>
      <c r="F2" s="928" t="s">
        <v>39</v>
      </c>
      <c r="G2" s="927"/>
      <c r="H2" s="928"/>
      <c r="I2" s="929"/>
    </row>
    <row r="3" spans="1:11" s="524" customFormat="1" ht="31.5" customHeight="1" thickBot="1">
      <c r="A3" s="931"/>
      <c r="B3" s="519" t="s">
        <v>40</v>
      </c>
      <c r="C3" s="520" t="s">
        <v>41</v>
      </c>
      <c r="D3" s="519" t="s">
        <v>42</v>
      </c>
      <c r="E3" s="521" t="s">
        <v>43</v>
      </c>
      <c r="F3" s="522" t="s">
        <v>44</v>
      </c>
      <c r="G3" s="523" t="s">
        <v>41</v>
      </c>
      <c r="H3" s="522" t="s">
        <v>45</v>
      </c>
      <c r="I3" s="521" t="s">
        <v>43</v>
      </c>
      <c r="K3" s="525"/>
    </row>
    <row r="4" spans="1:11" s="532" customFormat="1" ht="15.75" customHeight="1" thickBot="1">
      <c r="A4" s="526" t="s">
        <v>3</v>
      </c>
      <c r="B4" s="527">
        <f>B5+B16+B26+B33+B43+B47</f>
        <v>34482.848000000005</v>
      </c>
      <c r="C4" s="528">
        <f aca="true" t="shared" si="0" ref="C4:C47">(B4/$B$4)</f>
        <v>1</v>
      </c>
      <c r="D4" s="529">
        <f>D5+D16+D26+D33+D43+D47</f>
        <v>43462.099</v>
      </c>
      <c r="E4" s="530">
        <f aca="true" t="shared" si="1" ref="E4:E13">IF(ISERROR(B4/D4-1),"         /0",(B4/D4-1))</f>
        <v>-0.206599570812261</v>
      </c>
      <c r="F4" s="527">
        <f>F5+F16+F26+F33+F43+F47</f>
        <v>107084.938</v>
      </c>
      <c r="G4" s="528">
        <f aca="true" t="shared" si="2" ref="G4:G47">(F4/$F$4)</f>
        <v>1</v>
      </c>
      <c r="H4" s="529">
        <f>H5+H16+H26+H33+H43+H47</f>
        <v>134217.816</v>
      </c>
      <c r="I4" s="531">
        <f aca="true" t="shared" si="3" ref="I4:I13">IF(ISERROR(F4/H4-1),"         /0",(F4/H4-1))</f>
        <v>-0.20215556182198646</v>
      </c>
      <c r="K4" s="533"/>
    </row>
    <row r="5" spans="1:15" s="540" customFormat="1" ht="15.75" customHeight="1">
      <c r="A5" s="534" t="s">
        <v>232</v>
      </c>
      <c r="B5" s="535">
        <f>SUM(B6:B15)</f>
        <v>20352.674000000006</v>
      </c>
      <c r="C5" s="536">
        <f t="shared" si="0"/>
        <v>0.5902260161341663</v>
      </c>
      <c r="D5" s="537">
        <f>SUM(D6:D15)</f>
        <v>25257.484</v>
      </c>
      <c r="E5" s="538">
        <f t="shared" si="1"/>
        <v>-0.19419234314866807</v>
      </c>
      <c r="F5" s="535">
        <f>SUM(F6:F15)</f>
        <v>64342.688</v>
      </c>
      <c r="G5" s="536">
        <f t="shared" si="2"/>
        <v>0.6008565649073823</v>
      </c>
      <c r="H5" s="537">
        <f>SUM(H6:H15)</f>
        <v>78660.11700000001</v>
      </c>
      <c r="I5" s="539">
        <f t="shared" si="3"/>
        <v>-0.18201637050705133</v>
      </c>
      <c r="K5" s="541"/>
      <c r="L5" s="542"/>
      <c r="M5" s="543"/>
      <c r="N5" s="543"/>
      <c r="O5" s="543"/>
    </row>
    <row r="6" spans="1:11" s="553" customFormat="1" ht="15.75" customHeight="1">
      <c r="A6" s="544" t="s">
        <v>60</v>
      </c>
      <c r="B6" s="545">
        <v>6486.302</v>
      </c>
      <c r="C6" s="546">
        <f t="shared" si="0"/>
        <v>0.18810227043891498</v>
      </c>
      <c r="D6" s="547">
        <v>8007.491</v>
      </c>
      <c r="E6" s="548">
        <f t="shared" si="1"/>
        <v>-0.18997074114725832</v>
      </c>
      <c r="F6" s="549">
        <v>20119.843000000004</v>
      </c>
      <c r="G6" s="546">
        <f t="shared" si="2"/>
        <v>0.18788676891235634</v>
      </c>
      <c r="H6" s="547">
        <v>27004.454</v>
      </c>
      <c r="I6" s="550">
        <f t="shared" si="3"/>
        <v>-0.25494353635144773</v>
      </c>
      <c r="J6" s="551"/>
      <c r="K6" s="552"/>
    </row>
    <row r="7" spans="1:11" s="553" customFormat="1" ht="15.75" customHeight="1">
      <c r="A7" s="544" t="s">
        <v>91</v>
      </c>
      <c r="B7" s="545">
        <v>5702.834000000001</v>
      </c>
      <c r="C7" s="546">
        <f t="shared" si="0"/>
        <v>0.165381757330485</v>
      </c>
      <c r="D7" s="547">
        <v>7200.724</v>
      </c>
      <c r="E7" s="548">
        <f t="shared" si="1"/>
        <v>-0.20801936027543888</v>
      </c>
      <c r="F7" s="549">
        <v>16916.798999999995</v>
      </c>
      <c r="G7" s="546">
        <f t="shared" si="2"/>
        <v>0.15797552219715527</v>
      </c>
      <c r="H7" s="547">
        <v>19120.341999999997</v>
      </c>
      <c r="I7" s="550">
        <f t="shared" si="3"/>
        <v>-0.11524600344491753</v>
      </c>
      <c r="J7" s="551"/>
      <c r="K7" s="552"/>
    </row>
    <row r="8" spans="1:11" s="553" customFormat="1" ht="15.75" customHeight="1">
      <c r="A8" s="544" t="s">
        <v>92</v>
      </c>
      <c r="B8" s="545">
        <v>4406.55</v>
      </c>
      <c r="C8" s="546">
        <f t="shared" si="0"/>
        <v>0.12778961876930814</v>
      </c>
      <c r="D8" s="547">
        <v>5210.255</v>
      </c>
      <c r="E8" s="548">
        <f>IF(ISERROR(B8/D8-1),"         /0",(B8/D8-1))</f>
        <v>-0.1542544462795007</v>
      </c>
      <c r="F8" s="549">
        <v>15542.32</v>
      </c>
      <c r="G8" s="546">
        <f t="shared" si="2"/>
        <v>0.14514011298208904</v>
      </c>
      <c r="H8" s="547">
        <v>18042.239</v>
      </c>
      <c r="I8" s="550">
        <f>IF(ISERROR(F8/H8-1),"         /0",(F8/H8-1))</f>
        <v>-0.13855924422683907</v>
      </c>
      <c r="J8" s="551"/>
      <c r="K8" s="552"/>
    </row>
    <row r="9" spans="1:11" s="553" customFormat="1" ht="15.75" customHeight="1">
      <c r="A9" s="544" t="s">
        <v>94</v>
      </c>
      <c r="B9" s="545">
        <v>914.858</v>
      </c>
      <c r="C9" s="546">
        <f t="shared" si="0"/>
        <v>0.026530813232132095</v>
      </c>
      <c r="D9" s="547">
        <v>896.43</v>
      </c>
      <c r="E9" s="548">
        <f>IF(ISERROR(B9/D9-1),"         /0",(B9/D9-1))</f>
        <v>0.02055709871378686</v>
      </c>
      <c r="F9" s="549">
        <v>2632.654</v>
      </c>
      <c r="G9" s="546">
        <f t="shared" si="2"/>
        <v>0.02458472731244426</v>
      </c>
      <c r="H9" s="547">
        <v>2923.922</v>
      </c>
      <c r="I9" s="550">
        <f>IF(ISERROR(F9/H9-1),"         /0",(F9/H9-1))</f>
        <v>-0.09961551641938471</v>
      </c>
      <c r="J9" s="551"/>
      <c r="K9" s="552"/>
    </row>
    <row r="10" spans="1:11" s="553" customFormat="1" ht="15.75" customHeight="1">
      <c r="A10" s="544" t="s">
        <v>46</v>
      </c>
      <c r="B10" s="545">
        <v>715.902</v>
      </c>
      <c r="C10" s="546">
        <f t="shared" si="0"/>
        <v>0.020761104187217945</v>
      </c>
      <c r="D10" s="547">
        <v>966.518</v>
      </c>
      <c r="E10" s="548">
        <f>IF(ISERROR(B10/D10-1),"         /0",(B10/D10-1))</f>
        <v>-0.25929780924928447</v>
      </c>
      <c r="F10" s="549">
        <v>2266.5690000000004</v>
      </c>
      <c r="G10" s="546">
        <f t="shared" si="2"/>
        <v>0.021166085934513038</v>
      </c>
      <c r="H10" s="547">
        <v>2804.6879999999996</v>
      </c>
      <c r="I10" s="550">
        <f>IF(ISERROR(F10/H10-1),"         /0",(F10/H10-1))</f>
        <v>-0.19186412178466883</v>
      </c>
      <c r="J10" s="551"/>
      <c r="K10" s="552"/>
    </row>
    <row r="11" spans="1:11" s="553" customFormat="1" ht="15.75" customHeight="1">
      <c r="A11" s="544" t="s">
        <v>96</v>
      </c>
      <c r="B11" s="545">
        <v>600.574</v>
      </c>
      <c r="C11" s="546">
        <f t="shared" si="0"/>
        <v>0.017416600856170576</v>
      </c>
      <c r="D11" s="547">
        <v>461.991</v>
      </c>
      <c r="E11" s="548">
        <f>IF(ISERROR(B11/D11-1),"         /0",(B11/D11-1))</f>
        <v>0.2999690470160674</v>
      </c>
      <c r="F11" s="549">
        <v>2131.1069999999995</v>
      </c>
      <c r="G11" s="546">
        <f t="shared" si="2"/>
        <v>0.01990109010475404</v>
      </c>
      <c r="H11" s="547">
        <v>1055.285</v>
      </c>
      <c r="I11" s="550">
        <f>IF(ISERROR(F11/H11-1),"         /0",(F11/H11-1))</f>
        <v>1.0194610934486885</v>
      </c>
      <c r="J11" s="551"/>
      <c r="K11" s="552"/>
    </row>
    <row r="12" spans="1:11" s="553" customFormat="1" ht="15.75" customHeight="1">
      <c r="A12" s="544" t="s">
        <v>93</v>
      </c>
      <c r="B12" s="545">
        <v>538.595</v>
      </c>
      <c r="C12" s="546">
        <f t="shared" si="0"/>
        <v>0.015619214514995976</v>
      </c>
      <c r="D12" s="547">
        <v>472.932</v>
      </c>
      <c r="E12" s="548">
        <f t="shared" si="1"/>
        <v>0.13884237057335946</v>
      </c>
      <c r="F12" s="549">
        <v>1534.222</v>
      </c>
      <c r="G12" s="546">
        <f t="shared" si="2"/>
        <v>0.014327150285131603</v>
      </c>
      <c r="H12" s="547">
        <v>932.6360000000001</v>
      </c>
      <c r="I12" s="550">
        <f t="shared" si="3"/>
        <v>0.6450383643779565</v>
      </c>
      <c r="J12" s="551"/>
      <c r="K12" s="552"/>
    </row>
    <row r="13" spans="1:11" s="553" customFormat="1" ht="15.75" customHeight="1">
      <c r="A13" s="544" t="s">
        <v>98</v>
      </c>
      <c r="B13" s="545">
        <v>463.205</v>
      </c>
      <c r="C13" s="546">
        <f t="shared" si="0"/>
        <v>0.013432910181896806</v>
      </c>
      <c r="D13" s="547">
        <v>364.03700000000003</v>
      </c>
      <c r="E13" s="548">
        <f t="shared" si="1"/>
        <v>0.27241187022198265</v>
      </c>
      <c r="F13" s="549">
        <v>1142.699</v>
      </c>
      <c r="G13" s="546">
        <f t="shared" si="2"/>
        <v>0.010670959159541187</v>
      </c>
      <c r="H13" s="547">
        <v>1014.61</v>
      </c>
      <c r="I13" s="550">
        <f t="shared" si="3"/>
        <v>0.12624456687791374</v>
      </c>
      <c r="J13" s="551"/>
      <c r="K13" s="552"/>
    </row>
    <row r="14" spans="1:11" s="553" customFormat="1" ht="15.75" customHeight="1">
      <c r="A14" s="544" t="s">
        <v>69</v>
      </c>
      <c r="B14" s="545">
        <v>211.906</v>
      </c>
      <c r="C14" s="546">
        <f t="shared" si="0"/>
        <v>0.006145258071491078</v>
      </c>
      <c r="D14" s="547">
        <v>349.943</v>
      </c>
      <c r="E14" s="548" t="s">
        <v>150</v>
      </c>
      <c r="F14" s="549">
        <v>558.215</v>
      </c>
      <c r="G14" s="546">
        <f t="shared" si="2"/>
        <v>0.005212824608443066</v>
      </c>
      <c r="H14" s="547">
        <v>1047.8909999999996</v>
      </c>
      <c r="I14" s="548" t="s">
        <v>150</v>
      </c>
      <c r="J14" s="551"/>
      <c r="K14" s="552"/>
    </row>
    <row r="15" spans="1:11" s="553" customFormat="1" ht="15.75" customHeight="1" thickBot="1">
      <c r="A15" s="544" t="s">
        <v>101</v>
      </c>
      <c r="B15" s="545">
        <v>311.94800000000004</v>
      </c>
      <c r="C15" s="546">
        <f t="shared" si="0"/>
        <v>0.009046468551553513</v>
      </c>
      <c r="D15" s="547">
        <v>1327.163</v>
      </c>
      <c r="E15" s="548">
        <f aca="true" t="shared" si="4" ref="E15:E25">IF(ISERROR(B15/D15-1),"         /0",(B15/D15-1))</f>
        <v>-0.7649512531618196</v>
      </c>
      <c r="F15" s="549">
        <v>1498.26</v>
      </c>
      <c r="G15" s="546">
        <f t="shared" si="2"/>
        <v>0.013991323410954397</v>
      </c>
      <c r="H15" s="547">
        <v>4714.05</v>
      </c>
      <c r="I15" s="550">
        <f aca="true" t="shared" si="5" ref="I15:I25">IF(ISERROR(F15/H15-1),"         /0",(F15/H15-1))</f>
        <v>-0.6821713812963375</v>
      </c>
      <c r="J15" s="551"/>
      <c r="K15" s="552"/>
    </row>
    <row r="16" spans="1:11" s="558" customFormat="1" ht="15.75" customHeight="1">
      <c r="A16" s="534" t="s">
        <v>170</v>
      </c>
      <c r="B16" s="554">
        <f>SUM(B17:B25)</f>
        <v>6147.981999999999</v>
      </c>
      <c r="C16" s="536">
        <f t="shared" si="0"/>
        <v>0.17829101586968682</v>
      </c>
      <c r="D16" s="555">
        <f>SUM(D17:D25)</f>
        <v>8103.129999999998</v>
      </c>
      <c r="E16" s="538">
        <f t="shared" si="4"/>
        <v>-0.24128305975592146</v>
      </c>
      <c r="F16" s="554">
        <f>SUM(F17:F25)</f>
        <v>18218.689000000002</v>
      </c>
      <c r="G16" s="536">
        <f t="shared" si="2"/>
        <v>0.1701330676401942</v>
      </c>
      <c r="H16" s="555">
        <f>SUM(H17:H25)</f>
        <v>23926.296</v>
      </c>
      <c r="I16" s="539">
        <f t="shared" si="5"/>
        <v>-0.23854954398290473</v>
      </c>
      <c r="J16" s="556"/>
      <c r="K16" s="557"/>
    </row>
    <row r="17" spans="1:11" s="553" customFormat="1" ht="15.75" customHeight="1">
      <c r="A17" s="544" t="s">
        <v>46</v>
      </c>
      <c r="B17" s="559">
        <v>1914.91</v>
      </c>
      <c r="C17" s="546">
        <f t="shared" si="0"/>
        <v>0.055532246060418206</v>
      </c>
      <c r="D17" s="560">
        <v>2240.5719999999997</v>
      </c>
      <c r="E17" s="548">
        <f t="shared" si="4"/>
        <v>-0.14534770585368362</v>
      </c>
      <c r="F17" s="559">
        <v>5381.62</v>
      </c>
      <c r="G17" s="546">
        <f t="shared" si="2"/>
        <v>0.0502556204496285</v>
      </c>
      <c r="H17" s="560">
        <v>5899.1179999999995</v>
      </c>
      <c r="I17" s="550">
        <f t="shared" si="5"/>
        <v>-0.08772463951390697</v>
      </c>
      <c r="J17" s="551"/>
      <c r="K17" s="552"/>
    </row>
    <row r="18" spans="1:11" s="553" customFormat="1" ht="15.75" customHeight="1">
      <c r="A18" s="544" t="s">
        <v>55</v>
      </c>
      <c r="B18" s="559">
        <v>1230.1019999999999</v>
      </c>
      <c r="C18" s="546">
        <f t="shared" si="0"/>
        <v>0.03567286553593252</v>
      </c>
      <c r="D18" s="560">
        <v>2595.247</v>
      </c>
      <c r="E18" s="548">
        <f t="shared" si="4"/>
        <v>-0.5260173694449892</v>
      </c>
      <c r="F18" s="559">
        <v>4088.683</v>
      </c>
      <c r="G18" s="546">
        <f t="shared" si="2"/>
        <v>0.038181681535829064</v>
      </c>
      <c r="H18" s="560">
        <v>7342.515</v>
      </c>
      <c r="I18" s="550">
        <f t="shared" si="5"/>
        <v>-0.44314952029379584</v>
      </c>
      <c r="J18" s="551"/>
      <c r="K18" s="552"/>
    </row>
    <row r="19" spans="1:11" s="553" customFormat="1" ht="15.75" customHeight="1">
      <c r="A19" s="544" t="s">
        <v>60</v>
      </c>
      <c r="B19" s="559">
        <v>1161.381</v>
      </c>
      <c r="C19" s="546">
        <f t="shared" si="0"/>
        <v>0.033679961701539265</v>
      </c>
      <c r="D19" s="560">
        <v>1455.6719999999998</v>
      </c>
      <c r="E19" s="548">
        <f t="shared" si="4"/>
        <v>-0.20216848300990864</v>
      </c>
      <c r="F19" s="559">
        <v>3755.009000000001</v>
      </c>
      <c r="G19" s="546">
        <f t="shared" si="2"/>
        <v>0.03506570643949947</v>
      </c>
      <c r="H19" s="560">
        <v>5161.328</v>
      </c>
      <c r="I19" s="550">
        <f t="shared" si="5"/>
        <v>-0.2724723172020843</v>
      </c>
      <c r="J19" s="551"/>
      <c r="K19" s="552"/>
    </row>
    <row r="20" spans="1:11" s="553" customFormat="1" ht="15.75" customHeight="1">
      <c r="A20" s="544" t="s">
        <v>95</v>
      </c>
      <c r="B20" s="559">
        <v>463.592</v>
      </c>
      <c r="C20" s="546">
        <f t="shared" si="0"/>
        <v>0.013444133152806865</v>
      </c>
      <c r="D20" s="560">
        <v>466.47900000000004</v>
      </c>
      <c r="E20" s="548">
        <f t="shared" si="4"/>
        <v>-0.006188917400354654</v>
      </c>
      <c r="F20" s="559">
        <v>1352.9080000000004</v>
      </c>
      <c r="G20" s="546">
        <f t="shared" si="2"/>
        <v>0.01263397098852502</v>
      </c>
      <c r="H20" s="560">
        <v>1468.931</v>
      </c>
      <c r="I20" s="550">
        <f t="shared" si="5"/>
        <v>-0.0789846493810803</v>
      </c>
      <c r="J20" s="551"/>
      <c r="K20" s="552"/>
    </row>
    <row r="21" spans="1:11" s="553" customFormat="1" ht="15.75" customHeight="1">
      <c r="A21" s="544" t="s">
        <v>94</v>
      </c>
      <c r="B21" s="559">
        <v>321.188</v>
      </c>
      <c r="C21" s="546">
        <f t="shared" si="0"/>
        <v>0.009314427857002993</v>
      </c>
      <c r="D21" s="560">
        <v>324.683</v>
      </c>
      <c r="E21" s="548">
        <f t="shared" si="4"/>
        <v>-0.010764345530871688</v>
      </c>
      <c r="F21" s="559">
        <v>728.021</v>
      </c>
      <c r="G21" s="546">
        <f t="shared" si="2"/>
        <v>0.006798537811171913</v>
      </c>
      <c r="H21" s="560">
        <v>852.068</v>
      </c>
      <c r="I21" s="550">
        <f t="shared" si="5"/>
        <v>-0.14558345108606363</v>
      </c>
      <c r="J21" s="551"/>
      <c r="K21" s="552"/>
    </row>
    <row r="22" spans="1:11" s="553" customFormat="1" ht="15.75" customHeight="1">
      <c r="A22" s="544" t="s">
        <v>96</v>
      </c>
      <c r="B22" s="559">
        <v>312.968</v>
      </c>
      <c r="C22" s="546">
        <f t="shared" si="0"/>
        <v>0.009076048474882352</v>
      </c>
      <c r="D22" s="560">
        <v>277.757</v>
      </c>
      <c r="E22" s="548">
        <f t="shared" si="4"/>
        <v>0.12676908232735817</v>
      </c>
      <c r="F22" s="559">
        <v>914.2610000000001</v>
      </c>
      <c r="G22" s="546">
        <f t="shared" si="2"/>
        <v>0.008537717974865897</v>
      </c>
      <c r="H22" s="560">
        <v>929.65</v>
      </c>
      <c r="I22" s="550">
        <f t="shared" si="5"/>
        <v>-0.016553541655461634</v>
      </c>
      <c r="J22" s="551"/>
      <c r="K22" s="552"/>
    </row>
    <row r="23" spans="1:11" s="553" customFormat="1" ht="15.75" customHeight="1">
      <c r="A23" s="544" t="s">
        <v>93</v>
      </c>
      <c r="B23" s="559">
        <v>157.324</v>
      </c>
      <c r="C23" s="546">
        <f t="shared" si="0"/>
        <v>0.00456238417430022</v>
      </c>
      <c r="D23" s="560">
        <v>87.50300000000001</v>
      </c>
      <c r="E23" s="548">
        <f t="shared" si="4"/>
        <v>0.7979269282196038</v>
      </c>
      <c r="F23" s="559">
        <v>549.416</v>
      </c>
      <c r="G23" s="546">
        <f t="shared" si="2"/>
        <v>0.005130656189948955</v>
      </c>
      <c r="H23" s="560">
        <v>604.787</v>
      </c>
      <c r="I23" s="550">
        <f t="shared" si="5"/>
        <v>-0.09155454730343071</v>
      </c>
      <c r="J23" s="551"/>
      <c r="K23" s="552"/>
    </row>
    <row r="24" spans="1:11" s="553" customFormat="1" ht="15.75" customHeight="1">
      <c r="A24" s="544" t="s">
        <v>56</v>
      </c>
      <c r="B24" s="559">
        <v>148.867</v>
      </c>
      <c r="C24" s="546">
        <f t="shared" si="0"/>
        <v>0.004317131809994348</v>
      </c>
      <c r="D24" s="560">
        <v>120.413</v>
      </c>
      <c r="E24" s="548">
        <f t="shared" si="4"/>
        <v>0.23630338916894345</v>
      </c>
      <c r="F24" s="559">
        <v>390.257</v>
      </c>
      <c r="G24" s="546">
        <f t="shared" si="2"/>
        <v>0.0036443687346580903</v>
      </c>
      <c r="H24" s="560">
        <v>269.76300000000003</v>
      </c>
      <c r="I24" s="550">
        <f t="shared" si="5"/>
        <v>0.44666614769260415</v>
      </c>
      <c r="J24" s="551"/>
      <c r="K24" s="552"/>
    </row>
    <row r="25" spans="1:11" s="553" customFormat="1" ht="15.75" customHeight="1" thickBot="1">
      <c r="A25" s="544" t="s">
        <v>101</v>
      </c>
      <c r="B25" s="559">
        <v>437.65</v>
      </c>
      <c r="C25" s="546">
        <f t="shared" si="0"/>
        <v>0.012691817102810067</v>
      </c>
      <c r="D25" s="560">
        <v>534.8040000000001</v>
      </c>
      <c r="E25" s="548">
        <f t="shared" si="4"/>
        <v>-0.18166281478822166</v>
      </c>
      <c r="F25" s="559">
        <v>1058.514</v>
      </c>
      <c r="G25" s="546">
        <f t="shared" si="2"/>
        <v>0.009884807516067292</v>
      </c>
      <c r="H25" s="560">
        <v>1398.1359999999997</v>
      </c>
      <c r="I25" s="550">
        <f t="shared" si="5"/>
        <v>-0.24291056091825114</v>
      </c>
      <c r="J25" s="551"/>
      <c r="K25" s="552"/>
    </row>
    <row r="26" spans="1:11" s="558" customFormat="1" ht="15.75" customHeight="1">
      <c r="A26" s="534" t="s">
        <v>182</v>
      </c>
      <c r="B26" s="554">
        <f>SUM(B27:B32)</f>
        <v>2975.9680000000008</v>
      </c>
      <c r="C26" s="536">
        <f t="shared" si="0"/>
        <v>0.08630284830301721</v>
      </c>
      <c r="D26" s="555">
        <f>SUM(D27:D32)</f>
        <v>3204.993</v>
      </c>
      <c r="E26" s="538">
        <f aca="true" t="shared" si="6" ref="E26:E34">IF(ISERROR(B26/D26-1),"         /0",(B26/D26-1))</f>
        <v>-0.07145881441862723</v>
      </c>
      <c r="F26" s="554">
        <f>SUM(F27:F32)</f>
        <v>9025.622</v>
      </c>
      <c r="G26" s="536">
        <f t="shared" si="2"/>
        <v>0.0842847011780499</v>
      </c>
      <c r="H26" s="555">
        <f>SUM(H27:H32)</f>
        <v>10718.322</v>
      </c>
      <c r="I26" s="539">
        <f aca="true" t="shared" si="7" ref="I26:I34">IF(ISERROR(F26/H26-1),"         /0",(F26/H26-1))</f>
        <v>-0.15792583951107275</v>
      </c>
      <c r="J26" s="556"/>
      <c r="K26" s="557"/>
    </row>
    <row r="27" spans="1:11" s="553" customFormat="1" ht="15.75" customHeight="1">
      <c r="A27" s="544" t="s">
        <v>93</v>
      </c>
      <c r="B27" s="559">
        <v>1562.378</v>
      </c>
      <c r="C27" s="546">
        <f t="shared" si="0"/>
        <v>0.04530884455947489</v>
      </c>
      <c r="D27" s="560">
        <v>804.193</v>
      </c>
      <c r="E27" s="548">
        <f t="shared" si="6"/>
        <v>0.9427898526846168</v>
      </c>
      <c r="F27" s="559">
        <v>5265.392</v>
      </c>
      <c r="G27" s="546">
        <f t="shared" si="2"/>
        <v>0.04917023904893142</v>
      </c>
      <c r="H27" s="560">
        <v>3600.517999999999</v>
      </c>
      <c r="I27" s="550">
        <f t="shared" si="7"/>
        <v>0.46239846599850387</v>
      </c>
      <c r="J27" s="551"/>
      <c r="K27" s="552"/>
    </row>
    <row r="28" spans="1:11" s="553" customFormat="1" ht="15.75" customHeight="1">
      <c r="A28" s="544" t="s">
        <v>97</v>
      </c>
      <c r="B28" s="559">
        <v>522.306</v>
      </c>
      <c r="C28" s="546">
        <f t="shared" si="0"/>
        <v>0.015146834739404355</v>
      </c>
      <c r="D28" s="560">
        <v>354.903</v>
      </c>
      <c r="E28" s="548">
        <f t="shared" si="6"/>
        <v>0.47168662986787946</v>
      </c>
      <c r="F28" s="559">
        <v>1233.336</v>
      </c>
      <c r="G28" s="546">
        <f t="shared" si="2"/>
        <v>0.011517362040215218</v>
      </c>
      <c r="H28" s="560">
        <v>1095.14</v>
      </c>
      <c r="I28" s="550">
        <f t="shared" si="7"/>
        <v>0.12619025877969925</v>
      </c>
      <c r="J28" s="551"/>
      <c r="K28" s="552"/>
    </row>
    <row r="29" spans="1:11" s="553" customFormat="1" ht="15.75" customHeight="1">
      <c r="A29" s="544" t="s">
        <v>70</v>
      </c>
      <c r="B29" s="559">
        <v>382.773</v>
      </c>
      <c r="C29" s="546">
        <f t="shared" si="0"/>
        <v>0.011100388227793712</v>
      </c>
      <c r="D29" s="560">
        <v>474.536</v>
      </c>
      <c r="E29" s="548">
        <f>IF(ISERROR(B29/D29-1),"         /0",(B29/D29-1))</f>
        <v>-0.1933741591786503</v>
      </c>
      <c r="F29" s="559">
        <v>1081.619</v>
      </c>
      <c r="G29" s="546">
        <f t="shared" si="2"/>
        <v>0.010100570819772992</v>
      </c>
      <c r="H29" s="560">
        <v>1552.4940000000001</v>
      </c>
      <c r="I29" s="550">
        <f>IF(ISERROR(F29/H29-1),"         /0",(F29/H29-1))</f>
        <v>-0.3033022993969704</v>
      </c>
      <c r="J29" s="551"/>
      <c r="K29" s="552"/>
    </row>
    <row r="30" spans="1:11" s="553" customFormat="1" ht="15.75" customHeight="1">
      <c r="A30" s="544" t="s">
        <v>73</v>
      </c>
      <c r="B30" s="559">
        <v>246.40300000000002</v>
      </c>
      <c r="C30" s="546">
        <f t="shared" si="0"/>
        <v>0.007145668478427303</v>
      </c>
      <c r="D30" s="560">
        <v>291.016</v>
      </c>
      <c r="E30" s="548">
        <f t="shared" si="6"/>
        <v>-0.15330084943783162</v>
      </c>
      <c r="F30" s="559">
        <v>657.714</v>
      </c>
      <c r="G30" s="546">
        <f t="shared" si="2"/>
        <v>0.006141984225643386</v>
      </c>
      <c r="H30" s="560">
        <v>832.596</v>
      </c>
      <c r="I30" s="550">
        <f>IF(ISERROR(F30/H30-1),"         /0",(F30/H30-1))</f>
        <v>-0.21004424714987813</v>
      </c>
      <c r="J30" s="551"/>
      <c r="K30" s="552"/>
    </row>
    <row r="31" spans="1:11" s="553" customFormat="1" ht="15.75" customHeight="1">
      <c r="A31" s="544" t="s">
        <v>46</v>
      </c>
      <c r="B31" s="559">
        <v>135.396</v>
      </c>
      <c r="C31" s="546">
        <f t="shared" si="0"/>
        <v>0.003926473822579851</v>
      </c>
      <c r="D31" s="560">
        <v>104.48400000000001</v>
      </c>
      <c r="E31" s="548">
        <f t="shared" si="6"/>
        <v>0.29585391064660604</v>
      </c>
      <c r="F31" s="559">
        <v>398.595</v>
      </c>
      <c r="G31" s="546">
        <f t="shared" si="2"/>
        <v>0.0037222321592976972</v>
      </c>
      <c r="H31" s="560">
        <v>355.99899999999997</v>
      </c>
      <c r="I31" s="550">
        <f>IF(ISERROR(F31/H31-1),"         /0",(F31/H31-1))</f>
        <v>0.11965202149444254</v>
      </c>
      <c r="J31" s="551"/>
      <c r="K31" s="552"/>
    </row>
    <row r="32" spans="1:11" s="553" customFormat="1" ht="15.75" customHeight="1" thickBot="1">
      <c r="A32" s="544" t="s">
        <v>101</v>
      </c>
      <c r="B32" s="559">
        <v>126.71200000000002</v>
      </c>
      <c r="C32" s="546">
        <f t="shared" si="0"/>
        <v>0.003674638475337072</v>
      </c>
      <c r="D32" s="560">
        <v>1175.8609999999999</v>
      </c>
      <c r="E32" s="548">
        <f t="shared" si="6"/>
        <v>-0.8922389636189991</v>
      </c>
      <c r="F32" s="559">
        <v>388.966</v>
      </c>
      <c r="G32" s="546">
        <f t="shared" si="2"/>
        <v>0.003632312884189185</v>
      </c>
      <c r="H32" s="560">
        <v>3281.5750000000003</v>
      </c>
      <c r="I32" s="550">
        <f t="shared" si="7"/>
        <v>-0.8814697210942917</v>
      </c>
      <c r="J32" s="551"/>
      <c r="K32" s="552"/>
    </row>
    <row r="33" spans="1:11" s="558" customFormat="1" ht="15.75" customHeight="1">
      <c r="A33" s="534" t="s">
        <v>221</v>
      </c>
      <c r="B33" s="554">
        <f>SUM(B34:B42)</f>
        <v>3649.0050000000006</v>
      </c>
      <c r="C33" s="536">
        <f t="shared" si="0"/>
        <v>0.10582087071230312</v>
      </c>
      <c r="D33" s="555">
        <f>SUM(D34:D42)</f>
        <v>4265.409</v>
      </c>
      <c r="E33" s="538">
        <f t="shared" si="6"/>
        <v>-0.14451228475393552</v>
      </c>
      <c r="F33" s="561">
        <f>SUM(F34:F42)</f>
        <v>10325.338999999998</v>
      </c>
      <c r="G33" s="536">
        <f t="shared" si="2"/>
        <v>0.09642195431816937</v>
      </c>
      <c r="H33" s="555">
        <f>SUM(H34:H42)</f>
        <v>12078.065999999997</v>
      </c>
      <c r="I33" s="539">
        <f t="shared" si="7"/>
        <v>-0.1451165277619777</v>
      </c>
      <c r="J33" s="556"/>
      <c r="K33" s="557"/>
    </row>
    <row r="34" spans="1:11" s="553" customFormat="1" ht="15.75" customHeight="1">
      <c r="A34" s="544" t="s">
        <v>55</v>
      </c>
      <c r="B34" s="559">
        <v>1220.718</v>
      </c>
      <c r="C34" s="546">
        <f t="shared" si="0"/>
        <v>0.03540073024130721</v>
      </c>
      <c r="D34" s="560">
        <v>1449.554</v>
      </c>
      <c r="E34" s="548">
        <f t="shared" si="6"/>
        <v>-0.15786648858890384</v>
      </c>
      <c r="F34" s="562">
        <v>3038.561</v>
      </c>
      <c r="G34" s="546">
        <f t="shared" si="2"/>
        <v>0.02837524171700039</v>
      </c>
      <c r="H34" s="560">
        <v>3887.6039999999994</v>
      </c>
      <c r="I34" s="550">
        <f t="shared" si="7"/>
        <v>-0.21839750139160252</v>
      </c>
      <c r="J34" s="551"/>
      <c r="K34" s="552"/>
    </row>
    <row r="35" spans="1:11" s="553" customFormat="1" ht="15.75" customHeight="1">
      <c r="A35" s="544" t="s">
        <v>95</v>
      </c>
      <c r="B35" s="559">
        <v>517.41</v>
      </c>
      <c r="C35" s="546">
        <f t="shared" si="0"/>
        <v>0.015004851107425927</v>
      </c>
      <c r="D35" s="560">
        <v>649.597</v>
      </c>
      <c r="E35" s="548">
        <f aca="true" t="shared" si="8" ref="E35:E42">IF(ISERROR(B35/D35-1),"         /0",(B35/D35-1))</f>
        <v>-0.20349077966800955</v>
      </c>
      <c r="F35" s="562">
        <v>1534.455</v>
      </c>
      <c r="G35" s="546">
        <f t="shared" si="2"/>
        <v>0.014329326128012514</v>
      </c>
      <c r="H35" s="560">
        <v>1905.685</v>
      </c>
      <c r="I35" s="550">
        <f aca="true" t="shared" si="9" ref="I35:I42">IF(ISERROR(F35/H35-1),"         /0",(F35/H35-1))</f>
        <v>-0.19480134439847085</v>
      </c>
      <c r="J35" s="551"/>
      <c r="K35" s="552"/>
    </row>
    <row r="36" spans="1:11" s="553" customFormat="1" ht="15.75" customHeight="1">
      <c r="A36" s="544" t="s">
        <v>60</v>
      </c>
      <c r="B36" s="559">
        <v>413.978</v>
      </c>
      <c r="C36" s="546">
        <f t="shared" si="0"/>
        <v>0.012005330882182351</v>
      </c>
      <c r="D36" s="560">
        <v>451.241</v>
      </c>
      <c r="E36" s="548">
        <f>IF(ISERROR(B36/D36-1),"         /0",(B36/D36-1))</f>
        <v>-0.08257893232219582</v>
      </c>
      <c r="F36" s="562">
        <v>1217.508</v>
      </c>
      <c r="G36" s="546">
        <f t="shared" si="2"/>
        <v>0.01136955413841674</v>
      </c>
      <c r="H36" s="560">
        <v>1395.115</v>
      </c>
      <c r="I36" s="550">
        <f>IF(ISERROR(F36/H36-1),"         /0",(F36/H36-1))</f>
        <v>-0.12730635108933674</v>
      </c>
      <c r="J36" s="551"/>
      <c r="K36" s="552"/>
    </row>
    <row r="37" spans="1:11" s="553" customFormat="1" ht="15.75" customHeight="1">
      <c r="A37" s="544" t="s">
        <v>99</v>
      </c>
      <c r="B37" s="559">
        <v>392.145</v>
      </c>
      <c r="C37" s="546">
        <f t="shared" si="0"/>
        <v>0.011372175523321041</v>
      </c>
      <c r="D37" s="560">
        <v>542.417</v>
      </c>
      <c r="E37" s="548">
        <f>IF(ISERROR(B37/D37-1),"         /0",(B37/D37-1))</f>
        <v>-0.2770414644083796</v>
      </c>
      <c r="F37" s="562">
        <v>1610.204</v>
      </c>
      <c r="G37" s="546">
        <f t="shared" si="2"/>
        <v>0.015036699185463413</v>
      </c>
      <c r="H37" s="560">
        <v>1526.5810000000001</v>
      </c>
      <c r="I37" s="550">
        <f>IF(ISERROR(F37/H37-1),"         /0",(F37/H37-1))</f>
        <v>0.054777964615044805</v>
      </c>
      <c r="J37" s="551"/>
      <c r="K37" s="552"/>
    </row>
    <row r="38" spans="1:11" s="553" customFormat="1" ht="15.75" customHeight="1">
      <c r="A38" s="544" t="s">
        <v>56</v>
      </c>
      <c r="B38" s="559">
        <v>376.549</v>
      </c>
      <c r="C38" s="546">
        <f t="shared" si="0"/>
        <v>0.010919892695638131</v>
      </c>
      <c r="D38" s="560">
        <v>291.494</v>
      </c>
      <c r="E38" s="548">
        <f t="shared" si="8"/>
        <v>0.29178988246756354</v>
      </c>
      <c r="F38" s="562">
        <v>946.2230000000001</v>
      </c>
      <c r="G38" s="546">
        <f t="shared" si="2"/>
        <v>0.00883619132319057</v>
      </c>
      <c r="H38" s="560">
        <v>1037.745</v>
      </c>
      <c r="I38" s="550">
        <f t="shared" si="9"/>
        <v>-0.08819314956949909</v>
      </c>
      <c r="J38" s="551"/>
      <c r="K38" s="552"/>
    </row>
    <row r="39" spans="1:11" s="553" customFormat="1" ht="15.75" customHeight="1">
      <c r="A39" s="544" t="s">
        <v>48</v>
      </c>
      <c r="B39" s="559">
        <v>229.65300000000002</v>
      </c>
      <c r="C39" s="546">
        <f t="shared" si="0"/>
        <v>0.00665991973748804</v>
      </c>
      <c r="D39" s="560">
        <v>147.11599999999999</v>
      </c>
      <c r="E39" s="548">
        <f t="shared" si="8"/>
        <v>0.5610334701867916</v>
      </c>
      <c r="F39" s="562">
        <v>569.4240000000001</v>
      </c>
      <c r="G39" s="546">
        <f t="shared" si="2"/>
        <v>0.00531749852626333</v>
      </c>
      <c r="H39" s="560">
        <v>414.55899999999997</v>
      </c>
      <c r="I39" s="550">
        <f t="shared" si="9"/>
        <v>0.3735656444559161</v>
      </c>
      <c r="J39" s="551"/>
      <c r="K39" s="552"/>
    </row>
    <row r="40" spans="1:11" s="553" customFormat="1" ht="15.75" customHeight="1">
      <c r="A40" s="544" t="s">
        <v>46</v>
      </c>
      <c r="B40" s="559">
        <v>178.19</v>
      </c>
      <c r="C40" s="546">
        <f t="shared" si="0"/>
        <v>0.005167496605848797</v>
      </c>
      <c r="D40" s="560">
        <v>229.089</v>
      </c>
      <c r="E40" s="548">
        <f t="shared" si="8"/>
        <v>-0.22218002610339216</v>
      </c>
      <c r="F40" s="562">
        <v>536.275</v>
      </c>
      <c r="G40" s="546">
        <f t="shared" si="2"/>
        <v>0.005007940519141917</v>
      </c>
      <c r="H40" s="560">
        <v>671.525</v>
      </c>
      <c r="I40" s="550">
        <f t="shared" si="9"/>
        <v>-0.201407244704218</v>
      </c>
      <c r="J40" s="551"/>
      <c r="K40" s="552"/>
    </row>
    <row r="41" spans="1:11" s="553" customFormat="1" ht="15.75" customHeight="1">
      <c r="A41" s="544" t="s">
        <v>68</v>
      </c>
      <c r="B41" s="559">
        <v>127.63800000000002</v>
      </c>
      <c r="C41" s="546">
        <f t="shared" si="0"/>
        <v>0.003701492405731684</v>
      </c>
      <c r="D41" s="560">
        <v>137.81</v>
      </c>
      <c r="E41" s="548">
        <f t="shared" si="8"/>
        <v>-0.07381176982802395</v>
      </c>
      <c r="F41" s="562">
        <v>376.10299999999995</v>
      </c>
      <c r="G41" s="546">
        <f t="shared" si="2"/>
        <v>0.003512193283428898</v>
      </c>
      <c r="H41" s="560">
        <v>479.515</v>
      </c>
      <c r="I41" s="550">
        <f t="shared" si="9"/>
        <v>-0.2156595726932422</v>
      </c>
      <c r="J41" s="551"/>
      <c r="K41" s="552"/>
    </row>
    <row r="42" spans="1:11" s="553" customFormat="1" ht="15.75" customHeight="1" thickBot="1">
      <c r="A42" s="544" t="s">
        <v>101</v>
      </c>
      <c r="B42" s="559">
        <v>192.72400000000002</v>
      </c>
      <c r="C42" s="546">
        <f t="shared" si="0"/>
        <v>0.005588981513359917</v>
      </c>
      <c r="D42" s="560">
        <v>367.091</v>
      </c>
      <c r="E42" s="548">
        <f t="shared" si="8"/>
        <v>-0.47499666295278276</v>
      </c>
      <c r="F42" s="562">
        <v>496.58599999999996</v>
      </c>
      <c r="G42" s="546">
        <f t="shared" si="2"/>
        <v>0.0046373094972516115</v>
      </c>
      <c r="H42" s="560">
        <v>759.737</v>
      </c>
      <c r="I42" s="550">
        <f t="shared" si="9"/>
        <v>-0.3463711784472785</v>
      </c>
      <c r="J42" s="551"/>
      <c r="K42" s="552"/>
    </row>
    <row r="43" spans="1:11" s="558" customFormat="1" ht="15.75" customHeight="1">
      <c r="A43" s="534" t="s">
        <v>197</v>
      </c>
      <c r="B43" s="554">
        <f>SUM(B44:B46)</f>
        <v>1324.6060000000002</v>
      </c>
      <c r="C43" s="536">
        <f t="shared" si="0"/>
        <v>0.038413474432274275</v>
      </c>
      <c r="D43" s="555">
        <f>SUM(D44:D46)</f>
        <v>2589.8939999999993</v>
      </c>
      <c r="E43" s="538">
        <f>IF(ISERROR(B43/D43-1),"         /0",(B43/D43-1))</f>
        <v>-0.4885481799641218</v>
      </c>
      <c r="F43" s="561">
        <f>SUM(F44:F46)</f>
        <v>5056.901</v>
      </c>
      <c r="G43" s="536">
        <f t="shared" si="2"/>
        <v>0.047223270559301256</v>
      </c>
      <c r="H43" s="555">
        <f>SUM(H44:H46)</f>
        <v>8720.155</v>
      </c>
      <c r="I43" s="539">
        <f>IF(ISERROR(F43/H43-1),"         /0",(F43/H43-1))</f>
        <v>-0.4200904685753867</v>
      </c>
      <c r="J43" s="556"/>
      <c r="K43" s="557"/>
    </row>
    <row r="44" spans="1:11" s="553" customFormat="1" ht="15.75" customHeight="1">
      <c r="A44" s="544" t="s">
        <v>55</v>
      </c>
      <c r="B44" s="559">
        <v>1101.171</v>
      </c>
      <c r="C44" s="546">
        <f t="shared" si="0"/>
        <v>0.03193387622739281</v>
      </c>
      <c r="D44" s="560">
        <v>2503.4289999999996</v>
      </c>
      <c r="E44" s="548">
        <f>IF(ISERROR(B44/D44-1),"         /0",(B44/D44-1))</f>
        <v>-0.5601349189451748</v>
      </c>
      <c r="F44" s="562">
        <v>4350.956999999999</v>
      </c>
      <c r="G44" s="546">
        <f t="shared" si="2"/>
        <v>0.040630896195690935</v>
      </c>
      <c r="H44" s="560">
        <v>8444.745</v>
      </c>
      <c r="I44" s="550">
        <f>IF(ISERROR(F44/H44-1),"         /0",(F44/H44-1))</f>
        <v>-0.48477343010357343</v>
      </c>
      <c r="J44" s="551"/>
      <c r="K44" s="552"/>
    </row>
    <row r="45" spans="1:11" s="553" customFormat="1" ht="15.75" customHeight="1">
      <c r="A45" s="544" t="s">
        <v>56</v>
      </c>
      <c r="B45" s="559">
        <v>194.525</v>
      </c>
      <c r="C45" s="546">
        <f t="shared" si="0"/>
        <v>0.0056412103779827</v>
      </c>
      <c r="D45" s="560">
        <v>9.609</v>
      </c>
      <c r="E45" s="548">
        <f>IF(ISERROR(B45/D45-1),"         /0",(B45/D45-1))</f>
        <v>19.244042043917162</v>
      </c>
      <c r="F45" s="562">
        <v>487.443</v>
      </c>
      <c r="G45" s="546">
        <f t="shared" si="2"/>
        <v>0.004551928675534182</v>
      </c>
      <c r="H45" s="560">
        <v>110.515</v>
      </c>
      <c r="I45" s="550">
        <f>IF(ISERROR(F45/H45-1),"         /0",(F45/H45-1))</f>
        <v>3.4106501379903182</v>
      </c>
      <c r="J45" s="551"/>
      <c r="K45" s="552"/>
    </row>
    <row r="46" spans="1:11" s="553" customFormat="1" ht="15.75" customHeight="1" thickBot="1">
      <c r="A46" s="544" t="s">
        <v>101</v>
      </c>
      <c r="B46" s="559">
        <v>28.91</v>
      </c>
      <c r="C46" s="546">
        <f t="shared" si="0"/>
        <v>0.0008383878268987526</v>
      </c>
      <c r="D46" s="560">
        <v>76.856</v>
      </c>
      <c r="E46" s="548">
        <f>IF(ISERROR(B46/D46-1),"         /0",(B46/D46-1))</f>
        <v>-0.6238419902154679</v>
      </c>
      <c r="F46" s="562">
        <v>218.50100000000003</v>
      </c>
      <c r="G46" s="546">
        <f t="shared" si="2"/>
        <v>0.002040445688076133</v>
      </c>
      <c r="H46" s="560">
        <v>164.895</v>
      </c>
      <c r="I46" s="550">
        <f>IF(ISERROR(F46/H46-1),"         /0",(F46/H46-1))</f>
        <v>0.325091725037145</v>
      </c>
      <c r="J46" s="551"/>
      <c r="K46" s="552"/>
    </row>
    <row r="47" spans="1:11" s="558" customFormat="1" ht="15.75" customHeight="1" thickBot="1">
      <c r="A47" s="563" t="s">
        <v>201</v>
      </c>
      <c r="B47" s="564">
        <v>32.613</v>
      </c>
      <c r="C47" s="565">
        <f t="shared" si="0"/>
        <v>0.00094577454855237</v>
      </c>
      <c r="D47" s="566">
        <v>41.189</v>
      </c>
      <c r="E47" s="567">
        <f>IF(ISERROR(B47/D47-1),"         /0",(B47/D47-1))</f>
        <v>-0.2082109301026973</v>
      </c>
      <c r="F47" s="568">
        <v>115.69899999999998</v>
      </c>
      <c r="G47" s="565">
        <f t="shared" si="2"/>
        <v>0.0010804413969030826</v>
      </c>
      <c r="H47" s="566">
        <v>114.86</v>
      </c>
      <c r="I47" s="567">
        <f>IF(ISERROR(F47/H47-1),"         /0",(F47/H47-1))</f>
        <v>0.007304544663067958</v>
      </c>
      <c r="J47" s="556"/>
      <c r="K47" s="557"/>
    </row>
    <row r="48" spans="1:11" s="553" customFormat="1" ht="14.25">
      <c r="A48" s="569" t="s">
        <v>245</v>
      </c>
      <c r="B48" s="570"/>
      <c r="C48" s="571"/>
      <c r="D48" s="570"/>
      <c r="E48" s="571"/>
      <c r="F48" s="570"/>
      <c r="G48" s="571"/>
      <c r="H48" s="570"/>
      <c r="I48" s="571"/>
      <c r="K48" s="552"/>
    </row>
    <row r="49" spans="2:11" s="553" customFormat="1" ht="13.5">
      <c r="B49" s="570"/>
      <c r="C49" s="571"/>
      <c r="D49" s="570"/>
      <c r="E49" s="571"/>
      <c r="F49" s="570"/>
      <c r="G49" s="571"/>
      <c r="H49" s="570"/>
      <c r="I49" s="571"/>
      <c r="K49" s="552"/>
    </row>
    <row r="50" spans="2:11" s="553" customFormat="1" ht="13.5">
      <c r="B50" s="570"/>
      <c r="C50" s="571"/>
      <c r="D50" s="570"/>
      <c r="E50" s="571"/>
      <c r="F50" s="570"/>
      <c r="G50" s="571"/>
      <c r="H50" s="570"/>
      <c r="I50" s="571"/>
      <c r="K50" s="552"/>
    </row>
    <row r="51" spans="2:11" s="553" customFormat="1" ht="13.5">
      <c r="B51" s="570"/>
      <c r="C51" s="571"/>
      <c r="D51" s="570"/>
      <c r="E51" s="571"/>
      <c r="F51" s="570"/>
      <c r="G51" s="571"/>
      <c r="H51" s="570"/>
      <c r="I51" s="571"/>
      <c r="K51" s="552"/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45" right="0.2362204724409449" top="0.2362204724409449" bottom="0.1968503937007874" header="0.2362204724409449" footer="0.1968503937007874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Q42"/>
  <sheetViews>
    <sheetView showGridLines="0" zoomScale="90" zoomScaleNormal="90" zoomScalePageLayoutView="0" workbookViewId="0" topLeftCell="A1">
      <selection activeCell="J14" sqref="J14"/>
    </sheetView>
  </sheetViews>
  <sheetFormatPr defaultColWidth="9.140625" defaultRowHeight="12.75"/>
  <cols>
    <col min="1" max="1" width="24.421875" style="574" customWidth="1"/>
    <col min="2" max="2" width="8.7109375" style="574" customWidth="1"/>
    <col min="3" max="4" width="10.00390625" style="574" customWidth="1"/>
    <col min="5" max="5" width="9.00390625" style="574" customWidth="1"/>
    <col min="6" max="6" width="8.140625" style="574" customWidth="1"/>
    <col min="7" max="7" width="9.8515625" style="574" customWidth="1"/>
    <col min="8" max="8" width="10.421875" style="574" customWidth="1"/>
    <col min="9" max="9" width="8.57421875" style="574" customWidth="1"/>
    <col min="10" max="11" width="9.8515625" style="574" customWidth="1"/>
    <col min="12" max="12" width="11.00390625" style="574" customWidth="1"/>
    <col min="13" max="13" width="9.57421875" style="574" customWidth="1"/>
    <col min="14" max="15" width="10.28125" style="574" customWidth="1"/>
    <col min="16" max="16" width="11.140625" style="574" customWidth="1"/>
    <col min="17" max="17" width="9.57421875" style="574" customWidth="1"/>
    <col min="18" max="16384" width="9.140625" style="574" customWidth="1"/>
  </cols>
  <sheetData>
    <row r="1" spans="1:17" ht="24" customHeight="1" thickBot="1">
      <c r="A1" s="943" t="s">
        <v>246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5"/>
    </row>
    <row r="2" spans="1:17" ht="15.75" customHeight="1" thickBot="1">
      <c r="A2" s="946" t="s">
        <v>247</v>
      </c>
      <c r="B2" s="940" t="s">
        <v>38</v>
      </c>
      <c r="C2" s="941"/>
      <c r="D2" s="941"/>
      <c r="E2" s="941"/>
      <c r="F2" s="941"/>
      <c r="G2" s="941"/>
      <c r="H2" s="941"/>
      <c r="I2" s="942"/>
      <c r="J2" s="940" t="s">
        <v>39</v>
      </c>
      <c r="K2" s="941"/>
      <c r="L2" s="941"/>
      <c r="M2" s="941"/>
      <c r="N2" s="941"/>
      <c r="O2" s="941"/>
      <c r="P2" s="941"/>
      <c r="Q2" s="942"/>
    </row>
    <row r="3" spans="1:17" s="575" customFormat="1" ht="26.25" customHeight="1">
      <c r="A3" s="947"/>
      <c r="B3" s="949" t="s">
        <v>40</v>
      </c>
      <c r="C3" s="950"/>
      <c r="D3" s="950"/>
      <c r="E3" s="938" t="s">
        <v>41</v>
      </c>
      <c r="F3" s="949" t="s">
        <v>42</v>
      </c>
      <c r="G3" s="950"/>
      <c r="H3" s="950"/>
      <c r="I3" s="936" t="s">
        <v>43</v>
      </c>
      <c r="J3" s="951" t="s">
        <v>205</v>
      </c>
      <c r="K3" s="952"/>
      <c r="L3" s="952"/>
      <c r="M3" s="938" t="s">
        <v>41</v>
      </c>
      <c r="N3" s="951" t="s">
        <v>206</v>
      </c>
      <c r="O3" s="952"/>
      <c r="P3" s="952"/>
      <c r="Q3" s="938" t="s">
        <v>43</v>
      </c>
    </row>
    <row r="4" spans="1:17" s="575" customFormat="1" ht="14.25" thickBot="1">
      <c r="A4" s="948"/>
      <c r="B4" s="576" t="s">
        <v>10</v>
      </c>
      <c r="C4" s="577" t="s">
        <v>11</v>
      </c>
      <c r="D4" s="577" t="s">
        <v>12</v>
      </c>
      <c r="E4" s="939"/>
      <c r="F4" s="576" t="s">
        <v>10</v>
      </c>
      <c r="G4" s="577" t="s">
        <v>11</v>
      </c>
      <c r="H4" s="577" t="s">
        <v>12</v>
      </c>
      <c r="I4" s="937"/>
      <c r="J4" s="576" t="s">
        <v>10</v>
      </c>
      <c r="K4" s="577" t="s">
        <v>11</v>
      </c>
      <c r="L4" s="577" t="s">
        <v>12</v>
      </c>
      <c r="M4" s="939"/>
      <c r="N4" s="576" t="s">
        <v>10</v>
      </c>
      <c r="O4" s="577" t="s">
        <v>11</v>
      </c>
      <c r="P4" s="577" t="s">
        <v>12</v>
      </c>
      <c r="Q4" s="939"/>
    </row>
    <row r="5" spans="1:17" s="706" customFormat="1" ht="18" customHeight="1" thickBot="1">
      <c r="A5" s="701" t="s">
        <v>3</v>
      </c>
      <c r="B5" s="702">
        <f>SUM(B6:B40)</f>
        <v>744157</v>
      </c>
      <c r="C5" s="703">
        <f>SUM(C6:C40)</f>
        <v>744157</v>
      </c>
      <c r="D5" s="704">
        <f>C5+B5</f>
        <v>1488314</v>
      </c>
      <c r="E5" s="705">
        <f aca="true" t="shared" si="0" ref="E5:E40">D5/$D$5</f>
        <v>1</v>
      </c>
      <c r="F5" s="702">
        <f>SUM(F6:F40)</f>
        <v>719361</v>
      </c>
      <c r="G5" s="703">
        <f>SUM(G6:G40)</f>
        <v>719361</v>
      </c>
      <c r="H5" s="704">
        <f>G5+F5</f>
        <v>1438722</v>
      </c>
      <c r="I5" s="705">
        <f>(D5/H5-1)</f>
        <v>0.03446948055287957</v>
      </c>
      <c r="J5" s="702">
        <f>SUM(J6:J40)</f>
        <v>2146047</v>
      </c>
      <c r="K5" s="703">
        <f>SUM(K6:K40)</f>
        <v>2146047</v>
      </c>
      <c r="L5" s="704">
        <f>K5+J5</f>
        <v>4292094</v>
      </c>
      <c r="M5" s="705">
        <f aca="true" t="shared" si="1" ref="M5:M40">L5/$L$5</f>
        <v>1</v>
      </c>
      <c r="N5" s="702">
        <f>SUM(N6:N40)</f>
        <v>2192542</v>
      </c>
      <c r="O5" s="703">
        <f>SUM(O6:O40)</f>
        <v>2192542</v>
      </c>
      <c r="P5" s="704">
        <f>O5+N5</f>
        <v>4385084</v>
      </c>
      <c r="Q5" s="705">
        <f>(L5/P5-1)</f>
        <v>-0.021205979178506085</v>
      </c>
    </row>
    <row r="6" spans="1:17" s="578" customFormat="1" ht="18" customHeight="1" thickTop="1">
      <c r="A6" s="697" t="s">
        <v>248</v>
      </c>
      <c r="B6" s="698">
        <v>282705</v>
      </c>
      <c r="C6" s="699">
        <v>290170</v>
      </c>
      <c r="D6" s="699">
        <f>C6+B6</f>
        <v>572875</v>
      </c>
      <c r="E6" s="700">
        <f t="shared" si="0"/>
        <v>0.38491541435476656</v>
      </c>
      <c r="F6" s="698">
        <v>277281</v>
      </c>
      <c r="G6" s="699">
        <v>272291</v>
      </c>
      <c r="H6" s="699">
        <f>G6+F6</f>
        <v>549572</v>
      </c>
      <c r="I6" s="700">
        <f>(D6/H6-1)</f>
        <v>0.04240208744259166</v>
      </c>
      <c r="J6" s="698">
        <v>768570</v>
      </c>
      <c r="K6" s="699">
        <v>849093</v>
      </c>
      <c r="L6" s="699">
        <f>K6+J6</f>
        <v>1617663</v>
      </c>
      <c r="M6" s="700">
        <f t="shared" si="1"/>
        <v>0.37689365610352427</v>
      </c>
      <c r="N6" s="699">
        <v>808587</v>
      </c>
      <c r="O6" s="699">
        <v>833479</v>
      </c>
      <c r="P6" s="699">
        <f>O6+N6</f>
        <v>1642066</v>
      </c>
      <c r="Q6" s="700">
        <f>(L6/P6-1)</f>
        <v>-0.014861156616116533</v>
      </c>
    </row>
    <row r="7" spans="1:17" s="578" customFormat="1" ht="18" customHeight="1">
      <c r="A7" s="579" t="s">
        <v>249</v>
      </c>
      <c r="B7" s="580">
        <v>76028</v>
      </c>
      <c r="C7" s="581">
        <v>74745</v>
      </c>
      <c r="D7" s="581">
        <f>C7+B7</f>
        <v>150773</v>
      </c>
      <c r="E7" s="582">
        <f t="shared" si="0"/>
        <v>0.10130456341874093</v>
      </c>
      <c r="F7" s="580">
        <v>68424</v>
      </c>
      <c r="G7" s="581">
        <v>69458</v>
      </c>
      <c r="H7" s="581">
        <f>G7+F7</f>
        <v>137882</v>
      </c>
      <c r="I7" s="582">
        <f>(D7/H7-1)</f>
        <v>0.09349298675679196</v>
      </c>
      <c r="J7" s="580">
        <v>205007</v>
      </c>
      <c r="K7" s="581">
        <v>194579</v>
      </c>
      <c r="L7" s="581">
        <f>K7+J7</f>
        <v>399586</v>
      </c>
      <c r="M7" s="582">
        <f t="shared" si="1"/>
        <v>0.09309814743106745</v>
      </c>
      <c r="N7" s="581">
        <v>210652</v>
      </c>
      <c r="O7" s="581">
        <v>208008</v>
      </c>
      <c r="P7" s="581">
        <f>O7+N7</f>
        <v>418660</v>
      </c>
      <c r="Q7" s="582">
        <f>(L7/P7-1)</f>
        <v>-0.045559642669469214</v>
      </c>
    </row>
    <row r="8" spans="1:17" s="578" customFormat="1" ht="18" customHeight="1">
      <c r="A8" s="579" t="s">
        <v>250</v>
      </c>
      <c r="B8" s="580">
        <v>60524</v>
      </c>
      <c r="C8" s="581">
        <v>60199</v>
      </c>
      <c r="D8" s="581">
        <f>C8+B8</f>
        <v>120723</v>
      </c>
      <c r="E8" s="582">
        <f t="shared" si="0"/>
        <v>0.08111393160314288</v>
      </c>
      <c r="F8" s="580">
        <v>61436</v>
      </c>
      <c r="G8" s="581">
        <v>61304</v>
      </c>
      <c r="H8" s="581">
        <f>G8+F8</f>
        <v>122740</v>
      </c>
      <c r="I8" s="582">
        <f>(D8/H8-1)</f>
        <v>-0.016433110640378</v>
      </c>
      <c r="J8" s="580">
        <v>172624</v>
      </c>
      <c r="K8" s="581">
        <v>170610</v>
      </c>
      <c r="L8" s="581">
        <f>K8+J8</f>
        <v>343234</v>
      </c>
      <c r="M8" s="582">
        <f t="shared" si="1"/>
        <v>0.07996889164123619</v>
      </c>
      <c r="N8" s="581">
        <v>184998</v>
      </c>
      <c r="O8" s="581">
        <v>188052</v>
      </c>
      <c r="P8" s="581">
        <f>O8+N8</f>
        <v>373050</v>
      </c>
      <c r="Q8" s="582">
        <f>(L8/P8-1)</f>
        <v>-0.07992494303712638</v>
      </c>
    </row>
    <row r="9" spans="1:17" s="578" customFormat="1" ht="18" customHeight="1">
      <c r="A9" s="579" t="s">
        <v>251</v>
      </c>
      <c r="B9" s="580">
        <v>41156</v>
      </c>
      <c r="C9" s="581">
        <v>41485</v>
      </c>
      <c r="D9" s="581">
        <f aca="true" t="shared" si="2" ref="D9:D39">C9+B9</f>
        <v>82641</v>
      </c>
      <c r="E9" s="582">
        <f t="shared" si="0"/>
        <v>0.05552658914718265</v>
      </c>
      <c r="F9" s="580">
        <v>34002</v>
      </c>
      <c r="G9" s="581">
        <v>35011</v>
      </c>
      <c r="H9" s="581">
        <f aca="true" t="shared" si="3" ref="H9:H39">G9+F9</f>
        <v>69013</v>
      </c>
      <c r="I9" s="582">
        <f aca="true" t="shared" si="4" ref="I9:I39">(D9/H9-1)</f>
        <v>0.19747004187616835</v>
      </c>
      <c r="J9" s="580">
        <v>111255</v>
      </c>
      <c r="K9" s="581">
        <v>118631</v>
      </c>
      <c r="L9" s="581">
        <f aca="true" t="shared" si="5" ref="L9:L39">K9+J9</f>
        <v>229886</v>
      </c>
      <c r="M9" s="582">
        <f t="shared" si="1"/>
        <v>0.053560336749381536</v>
      </c>
      <c r="N9" s="581">
        <v>105467</v>
      </c>
      <c r="O9" s="581">
        <v>110706</v>
      </c>
      <c r="P9" s="581">
        <f aca="true" t="shared" si="6" ref="P9:P39">O9+N9</f>
        <v>216173</v>
      </c>
      <c r="Q9" s="582">
        <f aca="true" t="shared" si="7" ref="Q9:Q39">(L9/P9-1)</f>
        <v>0.0634353041314133</v>
      </c>
    </row>
    <row r="10" spans="1:17" s="578" customFormat="1" ht="18" customHeight="1">
      <c r="A10" s="579" t="s">
        <v>252</v>
      </c>
      <c r="B10" s="580">
        <v>39500</v>
      </c>
      <c r="C10" s="581">
        <v>36774</v>
      </c>
      <c r="D10" s="581">
        <f t="shared" si="2"/>
        <v>76274</v>
      </c>
      <c r="E10" s="582">
        <f t="shared" si="0"/>
        <v>0.051248594046686385</v>
      </c>
      <c r="F10" s="580">
        <v>44942</v>
      </c>
      <c r="G10" s="581">
        <v>42696</v>
      </c>
      <c r="H10" s="581">
        <f t="shared" si="3"/>
        <v>87638</v>
      </c>
      <c r="I10" s="582">
        <f t="shared" si="4"/>
        <v>-0.1296697779502043</v>
      </c>
      <c r="J10" s="580">
        <v>131870</v>
      </c>
      <c r="K10" s="581">
        <v>116100</v>
      </c>
      <c r="L10" s="581">
        <f t="shared" si="5"/>
        <v>247970</v>
      </c>
      <c r="M10" s="582">
        <f t="shared" si="1"/>
        <v>0.057773664789261374</v>
      </c>
      <c r="N10" s="581">
        <v>142759</v>
      </c>
      <c r="O10" s="581">
        <v>131562</v>
      </c>
      <c r="P10" s="581">
        <f t="shared" si="6"/>
        <v>274321</v>
      </c>
      <c r="Q10" s="582">
        <f t="shared" si="7"/>
        <v>-0.0960589965770029</v>
      </c>
    </row>
    <row r="11" spans="1:17" s="578" customFormat="1" ht="18" customHeight="1">
      <c r="A11" s="579" t="s">
        <v>253</v>
      </c>
      <c r="B11" s="580">
        <v>33612</v>
      </c>
      <c r="C11" s="581">
        <v>32750</v>
      </c>
      <c r="D11" s="581">
        <f t="shared" si="2"/>
        <v>66362</v>
      </c>
      <c r="E11" s="582">
        <f t="shared" si="0"/>
        <v>0.044588709103052175</v>
      </c>
      <c r="F11" s="580">
        <v>35955</v>
      </c>
      <c r="G11" s="581">
        <v>36195</v>
      </c>
      <c r="H11" s="581">
        <f t="shared" si="3"/>
        <v>72150</v>
      </c>
      <c r="I11" s="582">
        <f t="shared" si="4"/>
        <v>-0.0802217602217602</v>
      </c>
      <c r="J11" s="580">
        <v>106066</v>
      </c>
      <c r="K11" s="581">
        <v>95132</v>
      </c>
      <c r="L11" s="581">
        <f t="shared" si="5"/>
        <v>201198</v>
      </c>
      <c r="M11" s="582">
        <f t="shared" si="1"/>
        <v>0.04687641976154297</v>
      </c>
      <c r="N11" s="581">
        <v>109208</v>
      </c>
      <c r="O11" s="581">
        <v>103323</v>
      </c>
      <c r="P11" s="581">
        <f t="shared" si="6"/>
        <v>212531</v>
      </c>
      <c r="Q11" s="582">
        <f t="shared" si="7"/>
        <v>-0.0533239856773835</v>
      </c>
    </row>
    <row r="12" spans="1:17" s="578" customFormat="1" ht="18" customHeight="1">
      <c r="A12" s="579" t="s">
        <v>254</v>
      </c>
      <c r="B12" s="580">
        <v>25167</v>
      </c>
      <c r="C12" s="581">
        <v>25043</v>
      </c>
      <c r="D12" s="581">
        <f t="shared" si="2"/>
        <v>50210</v>
      </c>
      <c r="E12" s="582">
        <f t="shared" si="0"/>
        <v>0.033736160514515084</v>
      </c>
      <c r="F12" s="580">
        <v>21897</v>
      </c>
      <c r="G12" s="581">
        <v>23067</v>
      </c>
      <c r="H12" s="581">
        <f t="shared" si="3"/>
        <v>44964</v>
      </c>
      <c r="I12" s="582">
        <f t="shared" si="4"/>
        <v>0.11667111466951341</v>
      </c>
      <c r="J12" s="580">
        <v>71781</v>
      </c>
      <c r="K12" s="581">
        <v>68537</v>
      </c>
      <c r="L12" s="581">
        <f t="shared" si="5"/>
        <v>140318</v>
      </c>
      <c r="M12" s="582">
        <f t="shared" si="1"/>
        <v>0.032692201056174444</v>
      </c>
      <c r="N12" s="581">
        <v>66976</v>
      </c>
      <c r="O12" s="581">
        <v>70301</v>
      </c>
      <c r="P12" s="581">
        <f t="shared" si="6"/>
        <v>137277</v>
      </c>
      <c r="Q12" s="582">
        <f t="shared" si="7"/>
        <v>0.02215229062406676</v>
      </c>
    </row>
    <row r="13" spans="1:17" s="578" customFormat="1" ht="18" customHeight="1">
      <c r="A13" s="579" t="s">
        <v>255</v>
      </c>
      <c r="B13" s="580">
        <v>22917</v>
      </c>
      <c r="C13" s="581">
        <v>23411</v>
      </c>
      <c r="D13" s="581">
        <f t="shared" si="2"/>
        <v>46328</v>
      </c>
      <c r="E13" s="582">
        <f t="shared" si="0"/>
        <v>0.03112783995850338</v>
      </c>
      <c r="F13" s="580">
        <v>23913</v>
      </c>
      <c r="G13" s="581">
        <v>26782</v>
      </c>
      <c r="H13" s="581">
        <f t="shared" si="3"/>
        <v>50695</v>
      </c>
      <c r="I13" s="582">
        <f t="shared" si="4"/>
        <v>-0.08614261761514941</v>
      </c>
      <c r="J13" s="580">
        <v>82635</v>
      </c>
      <c r="K13" s="581">
        <v>79399</v>
      </c>
      <c r="L13" s="581">
        <f t="shared" si="5"/>
        <v>162034</v>
      </c>
      <c r="M13" s="582">
        <f t="shared" si="1"/>
        <v>0.0377517360989764</v>
      </c>
      <c r="N13" s="581">
        <v>83987</v>
      </c>
      <c r="O13" s="581">
        <v>92252</v>
      </c>
      <c r="P13" s="581">
        <f t="shared" si="6"/>
        <v>176239</v>
      </c>
      <c r="Q13" s="582">
        <f t="shared" si="7"/>
        <v>-0.08060077508383501</v>
      </c>
    </row>
    <row r="14" spans="1:17" s="578" customFormat="1" ht="18" customHeight="1">
      <c r="A14" s="579" t="s">
        <v>256</v>
      </c>
      <c r="B14" s="580">
        <v>18711</v>
      </c>
      <c r="C14" s="581">
        <v>18219</v>
      </c>
      <c r="D14" s="581">
        <f t="shared" si="2"/>
        <v>36930</v>
      </c>
      <c r="E14" s="582">
        <f t="shared" si="0"/>
        <v>0.024813312244593547</v>
      </c>
      <c r="F14" s="580">
        <v>16817</v>
      </c>
      <c r="G14" s="581">
        <v>16983</v>
      </c>
      <c r="H14" s="581">
        <f t="shared" si="3"/>
        <v>33800</v>
      </c>
      <c r="I14" s="582">
        <f t="shared" si="4"/>
        <v>0.09260355029585798</v>
      </c>
      <c r="J14" s="580">
        <v>54483</v>
      </c>
      <c r="K14" s="581">
        <v>48900</v>
      </c>
      <c r="L14" s="581">
        <f t="shared" si="5"/>
        <v>103383</v>
      </c>
      <c r="M14" s="582">
        <f t="shared" si="1"/>
        <v>0.02408684432353998</v>
      </c>
      <c r="N14" s="581">
        <v>54865</v>
      </c>
      <c r="O14" s="581">
        <v>53045</v>
      </c>
      <c r="P14" s="581">
        <f t="shared" si="6"/>
        <v>107910</v>
      </c>
      <c r="Q14" s="582">
        <f t="shared" si="7"/>
        <v>-0.041951626355296034</v>
      </c>
    </row>
    <row r="15" spans="1:17" s="578" customFormat="1" ht="18" customHeight="1">
      <c r="A15" s="579" t="s">
        <v>257</v>
      </c>
      <c r="B15" s="580">
        <v>16337</v>
      </c>
      <c r="C15" s="581">
        <v>15815</v>
      </c>
      <c r="D15" s="581">
        <f t="shared" si="2"/>
        <v>32152</v>
      </c>
      <c r="E15" s="582">
        <f t="shared" si="0"/>
        <v>0.0216029681908522</v>
      </c>
      <c r="F15" s="580">
        <v>16208</v>
      </c>
      <c r="G15" s="581">
        <v>16810</v>
      </c>
      <c r="H15" s="581">
        <f t="shared" si="3"/>
        <v>33018</v>
      </c>
      <c r="I15" s="582">
        <f t="shared" si="4"/>
        <v>-0.02622811799624447</v>
      </c>
      <c r="J15" s="580">
        <v>53941</v>
      </c>
      <c r="K15" s="581">
        <v>51581</v>
      </c>
      <c r="L15" s="581">
        <f t="shared" si="5"/>
        <v>105522</v>
      </c>
      <c r="M15" s="582">
        <f t="shared" si="1"/>
        <v>0.02458520246760672</v>
      </c>
      <c r="N15" s="581">
        <v>49010</v>
      </c>
      <c r="O15" s="581">
        <v>51884</v>
      </c>
      <c r="P15" s="581">
        <f t="shared" si="6"/>
        <v>100894</v>
      </c>
      <c r="Q15" s="582">
        <f t="shared" si="7"/>
        <v>0.045869922889369086</v>
      </c>
    </row>
    <row r="16" spans="1:17" s="578" customFormat="1" ht="18" customHeight="1">
      <c r="A16" s="579" t="s">
        <v>258</v>
      </c>
      <c r="B16" s="580">
        <v>15661</v>
      </c>
      <c r="C16" s="581">
        <v>14920</v>
      </c>
      <c r="D16" s="581">
        <f t="shared" si="2"/>
        <v>30581</v>
      </c>
      <c r="E16" s="582">
        <f t="shared" si="0"/>
        <v>0.020547411366149886</v>
      </c>
      <c r="F16" s="580">
        <v>16977</v>
      </c>
      <c r="G16" s="581">
        <v>17062</v>
      </c>
      <c r="H16" s="581">
        <f t="shared" si="3"/>
        <v>34039</v>
      </c>
      <c r="I16" s="582">
        <f t="shared" si="4"/>
        <v>-0.10158935338875996</v>
      </c>
      <c r="J16" s="580">
        <v>56493</v>
      </c>
      <c r="K16" s="581">
        <v>49333</v>
      </c>
      <c r="L16" s="581">
        <f t="shared" si="5"/>
        <v>105826</v>
      </c>
      <c r="M16" s="582">
        <f t="shared" si="1"/>
        <v>0.02465603036652972</v>
      </c>
      <c r="N16" s="581">
        <v>55160</v>
      </c>
      <c r="O16" s="581">
        <v>54141</v>
      </c>
      <c r="P16" s="581">
        <f t="shared" si="6"/>
        <v>109301</v>
      </c>
      <c r="Q16" s="582">
        <f t="shared" si="7"/>
        <v>-0.03179293876542755</v>
      </c>
    </row>
    <row r="17" spans="1:17" s="578" customFormat="1" ht="18" customHeight="1">
      <c r="A17" s="579" t="s">
        <v>259</v>
      </c>
      <c r="B17" s="580">
        <v>11358</v>
      </c>
      <c r="C17" s="581">
        <v>11166</v>
      </c>
      <c r="D17" s="581">
        <f t="shared" si="2"/>
        <v>22524</v>
      </c>
      <c r="E17" s="582">
        <f t="shared" si="0"/>
        <v>0.015133903195159086</v>
      </c>
      <c r="F17" s="580">
        <v>11458</v>
      </c>
      <c r="G17" s="581">
        <v>11640</v>
      </c>
      <c r="H17" s="581">
        <f t="shared" si="3"/>
        <v>23098</v>
      </c>
      <c r="I17" s="582">
        <f t="shared" si="4"/>
        <v>-0.024850636418737526</v>
      </c>
      <c r="J17" s="580">
        <v>37379</v>
      </c>
      <c r="K17" s="581">
        <v>31680</v>
      </c>
      <c r="L17" s="581">
        <f t="shared" si="5"/>
        <v>69059</v>
      </c>
      <c r="M17" s="582">
        <f t="shared" si="1"/>
        <v>0.016089815367510592</v>
      </c>
      <c r="N17" s="581">
        <v>36535</v>
      </c>
      <c r="O17" s="581">
        <v>32194</v>
      </c>
      <c r="P17" s="581">
        <f t="shared" si="6"/>
        <v>68729</v>
      </c>
      <c r="Q17" s="582">
        <f t="shared" si="7"/>
        <v>0.00480146662980685</v>
      </c>
    </row>
    <row r="18" spans="1:17" s="578" customFormat="1" ht="18" customHeight="1">
      <c r="A18" s="579" t="s">
        <v>260</v>
      </c>
      <c r="B18" s="580">
        <v>9193</v>
      </c>
      <c r="C18" s="581">
        <v>8692</v>
      </c>
      <c r="D18" s="581">
        <f t="shared" si="2"/>
        <v>17885</v>
      </c>
      <c r="E18" s="582">
        <f t="shared" si="0"/>
        <v>0.012016953411712852</v>
      </c>
      <c r="F18" s="580">
        <v>8370</v>
      </c>
      <c r="G18" s="581">
        <v>7783</v>
      </c>
      <c r="H18" s="581">
        <f t="shared" si="3"/>
        <v>16153</v>
      </c>
      <c r="I18" s="582">
        <f t="shared" si="4"/>
        <v>0.10722466414907439</v>
      </c>
      <c r="J18" s="580">
        <v>27537</v>
      </c>
      <c r="K18" s="581">
        <v>24536</v>
      </c>
      <c r="L18" s="581">
        <f t="shared" si="5"/>
        <v>52073</v>
      </c>
      <c r="M18" s="582">
        <f t="shared" si="1"/>
        <v>0.012132306515188157</v>
      </c>
      <c r="N18" s="581">
        <v>26486</v>
      </c>
      <c r="O18" s="581">
        <v>22410</v>
      </c>
      <c r="P18" s="581">
        <f t="shared" si="6"/>
        <v>48896</v>
      </c>
      <c r="Q18" s="582">
        <f t="shared" si="7"/>
        <v>0.06497464005235609</v>
      </c>
    </row>
    <row r="19" spans="1:17" s="578" customFormat="1" ht="18" customHeight="1">
      <c r="A19" s="579" t="s">
        <v>261</v>
      </c>
      <c r="B19" s="580">
        <v>8297</v>
      </c>
      <c r="C19" s="581">
        <v>9215</v>
      </c>
      <c r="D19" s="581">
        <f t="shared" si="2"/>
        <v>17512</v>
      </c>
      <c r="E19" s="582">
        <f t="shared" si="0"/>
        <v>0.01176633425473388</v>
      </c>
      <c r="F19" s="580">
        <v>7295</v>
      </c>
      <c r="G19" s="581">
        <v>7796</v>
      </c>
      <c r="H19" s="581">
        <f t="shared" si="3"/>
        <v>15091</v>
      </c>
      <c r="I19" s="582">
        <f t="shared" si="4"/>
        <v>0.16042674441720228</v>
      </c>
      <c r="J19" s="580">
        <v>21839</v>
      </c>
      <c r="K19" s="581">
        <v>23376</v>
      </c>
      <c r="L19" s="581">
        <f t="shared" si="5"/>
        <v>45215</v>
      </c>
      <c r="M19" s="582">
        <f t="shared" si="1"/>
        <v>0.010534485032247663</v>
      </c>
      <c r="N19" s="581">
        <v>21499</v>
      </c>
      <c r="O19" s="581">
        <v>22445</v>
      </c>
      <c r="P19" s="581">
        <f t="shared" si="6"/>
        <v>43944</v>
      </c>
      <c r="Q19" s="582">
        <f t="shared" si="7"/>
        <v>0.028923174949936348</v>
      </c>
    </row>
    <row r="20" spans="1:17" s="578" customFormat="1" ht="18" customHeight="1">
      <c r="A20" s="579" t="s">
        <v>262</v>
      </c>
      <c r="B20" s="580">
        <v>8584</v>
      </c>
      <c r="C20" s="581">
        <v>8334</v>
      </c>
      <c r="D20" s="581">
        <f t="shared" si="2"/>
        <v>16918</v>
      </c>
      <c r="E20" s="582">
        <f t="shared" si="0"/>
        <v>0.011367224926997932</v>
      </c>
      <c r="F20" s="580">
        <v>6654</v>
      </c>
      <c r="G20" s="581">
        <v>7155</v>
      </c>
      <c r="H20" s="581">
        <f t="shared" si="3"/>
        <v>13809</v>
      </c>
      <c r="I20" s="582">
        <f t="shared" si="4"/>
        <v>0.2251430226663771</v>
      </c>
      <c r="J20" s="580">
        <v>23714</v>
      </c>
      <c r="K20" s="581">
        <v>22147</v>
      </c>
      <c r="L20" s="581">
        <f t="shared" si="5"/>
        <v>45861</v>
      </c>
      <c r="M20" s="582">
        <f t="shared" si="1"/>
        <v>0.010684994317459031</v>
      </c>
      <c r="N20" s="581">
        <v>22830</v>
      </c>
      <c r="O20" s="581">
        <v>21072</v>
      </c>
      <c r="P20" s="581">
        <f t="shared" si="6"/>
        <v>43902</v>
      </c>
      <c r="Q20" s="582">
        <f t="shared" si="7"/>
        <v>0.044622112887795495</v>
      </c>
    </row>
    <row r="21" spans="1:17" s="578" customFormat="1" ht="18" customHeight="1">
      <c r="A21" s="579" t="s">
        <v>263</v>
      </c>
      <c r="B21" s="580">
        <v>7318</v>
      </c>
      <c r="C21" s="581">
        <v>6604</v>
      </c>
      <c r="D21" s="581">
        <f t="shared" si="2"/>
        <v>13922</v>
      </c>
      <c r="E21" s="582">
        <f t="shared" si="0"/>
        <v>0.009354208856464428</v>
      </c>
      <c r="F21" s="580">
        <v>6008</v>
      </c>
      <c r="G21" s="581">
        <v>5927</v>
      </c>
      <c r="H21" s="581">
        <f t="shared" si="3"/>
        <v>11935</v>
      </c>
      <c r="I21" s="582">
        <f t="shared" si="4"/>
        <v>0.16648512777545044</v>
      </c>
      <c r="J21" s="580">
        <v>24154</v>
      </c>
      <c r="K21" s="581">
        <v>18595</v>
      </c>
      <c r="L21" s="581">
        <f t="shared" si="5"/>
        <v>42749</v>
      </c>
      <c r="M21" s="582">
        <f t="shared" si="1"/>
        <v>0.009959940299536776</v>
      </c>
      <c r="N21" s="581">
        <v>19916</v>
      </c>
      <c r="O21" s="581">
        <v>16596</v>
      </c>
      <c r="P21" s="581">
        <f t="shared" si="6"/>
        <v>36512</v>
      </c>
      <c r="Q21" s="582">
        <f t="shared" si="7"/>
        <v>0.17082055214723924</v>
      </c>
    </row>
    <row r="22" spans="1:17" s="578" customFormat="1" ht="18" customHeight="1">
      <c r="A22" s="579" t="s">
        <v>264</v>
      </c>
      <c r="B22" s="580">
        <v>6466</v>
      </c>
      <c r="C22" s="581">
        <v>6614</v>
      </c>
      <c r="D22" s="581">
        <f t="shared" si="2"/>
        <v>13080</v>
      </c>
      <c r="E22" s="582">
        <f t="shared" si="0"/>
        <v>0.008788468024892597</v>
      </c>
      <c r="F22" s="580">
        <v>6877</v>
      </c>
      <c r="G22" s="581">
        <v>6898</v>
      </c>
      <c r="H22" s="581">
        <f t="shared" si="3"/>
        <v>13775</v>
      </c>
      <c r="I22" s="582">
        <f t="shared" si="4"/>
        <v>-0.05045372050816699</v>
      </c>
      <c r="J22" s="580">
        <v>21179</v>
      </c>
      <c r="K22" s="581">
        <v>18415</v>
      </c>
      <c r="L22" s="581">
        <f t="shared" si="5"/>
        <v>39594</v>
      </c>
      <c r="M22" s="582">
        <f t="shared" si="1"/>
        <v>0.009224867861701071</v>
      </c>
      <c r="N22" s="581">
        <v>21371</v>
      </c>
      <c r="O22" s="581">
        <v>18632</v>
      </c>
      <c r="P22" s="581">
        <f t="shared" si="6"/>
        <v>40003</v>
      </c>
      <c r="Q22" s="582">
        <f t="shared" si="7"/>
        <v>-0.01022423318251131</v>
      </c>
    </row>
    <row r="23" spans="1:17" s="578" customFormat="1" ht="18" customHeight="1">
      <c r="A23" s="579" t="s">
        <v>265</v>
      </c>
      <c r="B23" s="580">
        <v>6403</v>
      </c>
      <c r="C23" s="581">
        <v>6314</v>
      </c>
      <c r="D23" s="581">
        <f t="shared" si="2"/>
        <v>12717</v>
      </c>
      <c r="E23" s="582">
        <f t="shared" si="0"/>
        <v>0.008544567880165072</v>
      </c>
      <c r="F23" s="580">
        <v>5044</v>
      </c>
      <c r="G23" s="581">
        <v>4841</v>
      </c>
      <c r="H23" s="581">
        <f t="shared" si="3"/>
        <v>9885</v>
      </c>
      <c r="I23" s="582">
        <f t="shared" si="4"/>
        <v>0.2864946889226101</v>
      </c>
      <c r="J23" s="580">
        <v>17274</v>
      </c>
      <c r="K23" s="581">
        <v>16904</v>
      </c>
      <c r="L23" s="581">
        <f t="shared" si="5"/>
        <v>34178</v>
      </c>
      <c r="M23" s="582">
        <f t="shared" si="1"/>
        <v>0.00796301292562558</v>
      </c>
      <c r="N23" s="581">
        <v>15031</v>
      </c>
      <c r="O23" s="581">
        <v>14649</v>
      </c>
      <c r="P23" s="581">
        <f t="shared" si="6"/>
        <v>29680</v>
      </c>
      <c r="Q23" s="582">
        <f t="shared" si="7"/>
        <v>0.15154986522911051</v>
      </c>
    </row>
    <row r="24" spans="1:17" s="578" customFormat="1" ht="18" customHeight="1">
      <c r="A24" s="579" t="s">
        <v>266</v>
      </c>
      <c r="B24" s="580">
        <v>5934</v>
      </c>
      <c r="C24" s="581">
        <v>5789</v>
      </c>
      <c r="D24" s="581">
        <f t="shared" si="2"/>
        <v>11723</v>
      </c>
      <c r="E24" s="582">
        <f t="shared" si="0"/>
        <v>0.007876698062371247</v>
      </c>
      <c r="F24" s="580">
        <v>4842</v>
      </c>
      <c r="G24" s="581">
        <v>4879</v>
      </c>
      <c r="H24" s="581">
        <f t="shared" si="3"/>
        <v>9721</v>
      </c>
      <c r="I24" s="582">
        <f t="shared" si="4"/>
        <v>0.20594589034050004</v>
      </c>
      <c r="J24" s="580">
        <v>17728</v>
      </c>
      <c r="K24" s="581">
        <v>15390</v>
      </c>
      <c r="L24" s="581">
        <f t="shared" si="5"/>
        <v>33118</v>
      </c>
      <c r="M24" s="582">
        <f t="shared" si="1"/>
        <v>0.007716047225433553</v>
      </c>
      <c r="N24" s="581">
        <v>15176</v>
      </c>
      <c r="O24" s="581">
        <v>13589</v>
      </c>
      <c r="P24" s="581">
        <f t="shared" si="6"/>
        <v>28765</v>
      </c>
      <c r="Q24" s="582">
        <f t="shared" si="7"/>
        <v>0.1513297410046932</v>
      </c>
    </row>
    <row r="25" spans="1:17" s="578" customFormat="1" ht="18" customHeight="1">
      <c r="A25" s="579" t="s">
        <v>267</v>
      </c>
      <c r="B25" s="580">
        <v>5829</v>
      </c>
      <c r="C25" s="581">
        <v>5675</v>
      </c>
      <c r="D25" s="581">
        <f t="shared" si="2"/>
        <v>11504</v>
      </c>
      <c r="E25" s="582">
        <f t="shared" si="0"/>
        <v>0.007729551694064559</v>
      </c>
      <c r="F25" s="580">
        <v>5846</v>
      </c>
      <c r="G25" s="581">
        <v>5629</v>
      </c>
      <c r="H25" s="581">
        <f t="shared" si="3"/>
        <v>11475</v>
      </c>
      <c r="I25" s="582">
        <f t="shared" si="4"/>
        <v>0.00252723311546843</v>
      </c>
      <c r="J25" s="580">
        <v>16077</v>
      </c>
      <c r="K25" s="581">
        <v>15033</v>
      </c>
      <c r="L25" s="581">
        <f t="shared" si="5"/>
        <v>31110</v>
      </c>
      <c r="M25" s="582">
        <f t="shared" si="1"/>
        <v>0.007248210314126391</v>
      </c>
      <c r="N25" s="581">
        <v>17650</v>
      </c>
      <c r="O25" s="581">
        <v>16228</v>
      </c>
      <c r="P25" s="581">
        <f t="shared" si="6"/>
        <v>33878</v>
      </c>
      <c r="Q25" s="582">
        <f t="shared" si="7"/>
        <v>-0.08170494125981465</v>
      </c>
    </row>
    <row r="26" spans="1:17" s="578" customFormat="1" ht="18" customHeight="1">
      <c r="A26" s="579" t="s">
        <v>268</v>
      </c>
      <c r="B26" s="580">
        <v>5638</v>
      </c>
      <c r="C26" s="581">
        <v>4950</v>
      </c>
      <c r="D26" s="581">
        <f t="shared" si="2"/>
        <v>10588</v>
      </c>
      <c r="E26" s="582">
        <f t="shared" si="0"/>
        <v>0.007114090171832019</v>
      </c>
      <c r="F26" s="580">
        <v>4824</v>
      </c>
      <c r="G26" s="581">
        <v>4342</v>
      </c>
      <c r="H26" s="581">
        <f t="shared" si="3"/>
        <v>9166</v>
      </c>
      <c r="I26" s="582">
        <f t="shared" si="4"/>
        <v>0.1551385555313114</v>
      </c>
      <c r="J26" s="580">
        <v>15305</v>
      </c>
      <c r="K26" s="581">
        <v>13238</v>
      </c>
      <c r="L26" s="581">
        <f t="shared" si="5"/>
        <v>28543</v>
      </c>
      <c r="M26" s="582">
        <f t="shared" si="1"/>
        <v>0.0066501339439443774</v>
      </c>
      <c r="N26" s="581">
        <v>14033</v>
      </c>
      <c r="O26" s="581">
        <v>12525</v>
      </c>
      <c r="P26" s="581">
        <f t="shared" si="6"/>
        <v>26558</v>
      </c>
      <c r="Q26" s="582">
        <f t="shared" si="7"/>
        <v>0.0747420739513518</v>
      </c>
    </row>
    <row r="27" spans="1:17" s="578" customFormat="1" ht="18" customHeight="1">
      <c r="A27" s="579" t="s">
        <v>269</v>
      </c>
      <c r="B27" s="580">
        <v>4537</v>
      </c>
      <c r="C27" s="581">
        <v>4562</v>
      </c>
      <c r="D27" s="581">
        <f t="shared" si="2"/>
        <v>9099</v>
      </c>
      <c r="E27" s="582">
        <f t="shared" si="0"/>
        <v>0.00611362924759157</v>
      </c>
      <c r="F27" s="580">
        <v>3514</v>
      </c>
      <c r="G27" s="581">
        <v>3669</v>
      </c>
      <c r="H27" s="581">
        <f t="shared" si="3"/>
        <v>7183</v>
      </c>
      <c r="I27" s="582">
        <f t="shared" si="4"/>
        <v>0.26674091605178885</v>
      </c>
      <c r="J27" s="580">
        <v>12995</v>
      </c>
      <c r="K27" s="581">
        <v>12876</v>
      </c>
      <c r="L27" s="581">
        <f t="shared" si="5"/>
        <v>25871</v>
      </c>
      <c r="M27" s="582">
        <f t="shared" si="1"/>
        <v>0.006027593990252776</v>
      </c>
      <c r="N27" s="581">
        <v>10615</v>
      </c>
      <c r="O27" s="581">
        <v>10646</v>
      </c>
      <c r="P27" s="581">
        <f t="shared" si="6"/>
        <v>21261</v>
      </c>
      <c r="Q27" s="582">
        <f t="shared" si="7"/>
        <v>0.21682893560980188</v>
      </c>
    </row>
    <row r="28" spans="1:17" s="578" customFormat="1" ht="18" customHeight="1">
      <c r="A28" s="579" t="s">
        <v>270</v>
      </c>
      <c r="B28" s="580">
        <v>3997</v>
      </c>
      <c r="C28" s="581">
        <v>3947</v>
      </c>
      <c r="D28" s="581">
        <f t="shared" si="2"/>
        <v>7944</v>
      </c>
      <c r="E28" s="582">
        <f t="shared" si="0"/>
        <v>0.005337583332549449</v>
      </c>
      <c r="F28" s="580">
        <v>3642</v>
      </c>
      <c r="G28" s="581">
        <v>3598</v>
      </c>
      <c r="H28" s="581">
        <f t="shared" si="3"/>
        <v>7240</v>
      </c>
      <c r="I28" s="582">
        <f t="shared" si="4"/>
        <v>0.09723756906077341</v>
      </c>
      <c r="J28" s="580">
        <v>10091</v>
      </c>
      <c r="K28" s="581">
        <v>9179</v>
      </c>
      <c r="L28" s="581">
        <f t="shared" si="5"/>
        <v>19270</v>
      </c>
      <c r="M28" s="582">
        <f t="shared" si="1"/>
        <v>0.004489650040283367</v>
      </c>
      <c r="N28" s="581">
        <v>9951</v>
      </c>
      <c r="O28" s="581">
        <v>8976</v>
      </c>
      <c r="P28" s="581">
        <f t="shared" si="6"/>
        <v>18927</v>
      </c>
      <c r="Q28" s="582">
        <f t="shared" si="7"/>
        <v>0.01812225920642474</v>
      </c>
    </row>
    <row r="29" spans="1:17" s="578" customFormat="1" ht="18" customHeight="1">
      <c r="A29" s="579" t="s">
        <v>271</v>
      </c>
      <c r="B29" s="580">
        <v>3490</v>
      </c>
      <c r="C29" s="581">
        <v>3480</v>
      </c>
      <c r="D29" s="581">
        <f t="shared" si="2"/>
        <v>6970</v>
      </c>
      <c r="E29" s="582">
        <f t="shared" si="0"/>
        <v>0.004683151539258516</v>
      </c>
      <c r="F29" s="580">
        <v>3374</v>
      </c>
      <c r="G29" s="581">
        <v>3372</v>
      </c>
      <c r="H29" s="581">
        <f t="shared" si="3"/>
        <v>6746</v>
      </c>
      <c r="I29" s="582">
        <f t="shared" si="4"/>
        <v>0.03320486214052765</v>
      </c>
      <c r="J29" s="580">
        <v>9712</v>
      </c>
      <c r="K29" s="581">
        <v>9491</v>
      </c>
      <c r="L29" s="581">
        <f t="shared" si="5"/>
        <v>19203</v>
      </c>
      <c r="M29" s="582">
        <f t="shared" si="1"/>
        <v>0.004474039944139155</v>
      </c>
      <c r="N29" s="581">
        <v>10278</v>
      </c>
      <c r="O29" s="581">
        <v>10181</v>
      </c>
      <c r="P29" s="581">
        <f t="shared" si="6"/>
        <v>20459</v>
      </c>
      <c r="Q29" s="582">
        <f t="shared" si="7"/>
        <v>-0.061391074832591985</v>
      </c>
    </row>
    <row r="30" spans="1:17" s="578" customFormat="1" ht="18" customHeight="1">
      <c r="A30" s="579" t="s">
        <v>272</v>
      </c>
      <c r="B30" s="580">
        <v>3431</v>
      </c>
      <c r="C30" s="581">
        <v>3312</v>
      </c>
      <c r="D30" s="581">
        <f t="shared" si="2"/>
        <v>6743</v>
      </c>
      <c r="E30" s="582">
        <f t="shared" si="0"/>
        <v>0.004530629961150671</v>
      </c>
      <c r="F30" s="580">
        <v>3126</v>
      </c>
      <c r="G30" s="581">
        <v>3717</v>
      </c>
      <c r="H30" s="581">
        <f t="shared" si="3"/>
        <v>6843</v>
      </c>
      <c r="I30" s="582">
        <f t="shared" si="4"/>
        <v>-0.014613473622680062</v>
      </c>
      <c r="J30" s="580">
        <v>11531</v>
      </c>
      <c r="K30" s="581">
        <v>10875</v>
      </c>
      <c r="L30" s="581">
        <f t="shared" si="5"/>
        <v>22406</v>
      </c>
      <c r="M30" s="582">
        <f t="shared" si="1"/>
        <v>0.005220295734436385</v>
      </c>
      <c r="N30" s="581">
        <v>10918</v>
      </c>
      <c r="O30" s="581">
        <v>12469</v>
      </c>
      <c r="P30" s="581">
        <f t="shared" si="6"/>
        <v>23387</v>
      </c>
      <c r="Q30" s="582">
        <f t="shared" si="7"/>
        <v>-0.04194638046778121</v>
      </c>
    </row>
    <row r="31" spans="1:17" s="578" customFormat="1" ht="18" customHeight="1">
      <c r="A31" s="579" t="s">
        <v>273</v>
      </c>
      <c r="B31" s="580">
        <v>1891</v>
      </c>
      <c r="C31" s="581">
        <v>3476</v>
      </c>
      <c r="D31" s="581">
        <f t="shared" si="2"/>
        <v>5367</v>
      </c>
      <c r="E31" s="582">
        <f t="shared" si="0"/>
        <v>0.0036060938753515724</v>
      </c>
      <c r="F31" s="580">
        <v>1493</v>
      </c>
      <c r="G31" s="581">
        <v>2460</v>
      </c>
      <c r="H31" s="581">
        <f t="shared" si="3"/>
        <v>3953</v>
      </c>
      <c r="I31" s="582">
        <f t="shared" si="4"/>
        <v>0.35770301037186947</v>
      </c>
      <c r="J31" s="580">
        <v>5669</v>
      </c>
      <c r="K31" s="581">
        <v>10173</v>
      </c>
      <c r="L31" s="581">
        <f t="shared" si="5"/>
        <v>15842</v>
      </c>
      <c r="M31" s="582">
        <f t="shared" si="1"/>
        <v>0.0036909722853227353</v>
      </c>
      <c r="N31" s="581">
        <v>5145</v>
      </c>
      <c r="O31" s="581">
        <v>7486</v>
      </c>
      <c r="P31" s="581">
        <f t="shared" si="6"/>
        <v>12631</v>
      </c>
      <c r="Q31" s="582">
        <f t="shared" si="7"/>
        <v>0.25421581822500205</v>
      </c>
    </row>
    <row r="32" spans="1:17" s="578" customFormat="1" ht="18" customHeight="1">
      <c r="A32" s="579" t="s">
        <v>274</v>
      </c>
      <c r="B32" s="580">
        <v>2084</v>
      </c>
      <c r="C32" s="581">
        <v>2432</v>
      </c>
      <c r="D32" s="581">
        <f t="shared" si="2"/>
        <v>4516</v>
      </c>
      <c r="E32" s="582">
        <f t="shared" si="0"/>
        <v>0.0030343059327534376</v>
      </c>
      <c r="F32" s="580">
        <v>2120</v>
      </c>
      <c r="G32" s="581">
        <v>2227</v>
      </c>
      <c r="H32" s="581">
        <f t="shared" si="3"/>
        <v>4347</v>
      </c>
      <c r="I32" s="582">
        <f t="shared" si="4"/>
        <v>0.03887738670347374</v>
      </c>
      <c r="J32" s="580">
        <v>6735</v>
      </c>
      <c r="K32" s="581">
        <v>6790</v>
      </c>
      <c r="L32" s="581">
        <f t="shared" si="5"/>
        <v>13525</v>
      </c>
      <c r="M32" s="582">
        <f t="shared" si="1"/>
        <v>0.0031511425425445015</v>
      </c>
      <c r="N32" s="581">
        <v>6593</v>
      </c>
      <c r="O32" s="581">
        <v>6297</v>
      </c>
      <c r="P32" s="581">
        <f t="shared" si="6"/>
        <v>12890</v>
      </c>
      <c r="Q32" s="582">
        <f t="shared" si="7"/>
        <v>0.049262994569433616</v>
      </c>
    </row>
    <row r="33" spans="1:17" s="578" customFormat="1" ht="18" customHeight="1">
      <c r="A33" s="579" t="s">
        <v>275</v>
      </c>
      <c r="B33" s="580">
        <v>1781</v>
      </c>
      <c r="C33" s="581">
        <v>2196</v>
      </c>
      <c r="D33" s="581">
        <f t="shared" si="2"/>
        <v>3977</v>
      </c>
      <c r="E33" s="582">
        <f t="shared" si="0"/>
        <v>0.002672151172400448</v>
      </c>
      <c r="F33" s="580">
        <v>1610</v>
      </c>
      <c r="G33" s="581">
        <v>2171</v>
      </c>
      <c r="H33" s="581">
        <f t="shared" si="3"/>
        <v>3781</v>
      </c>
      <c r="I33" s="582">
        <f t="shared" si="4"/>
        <v>0.05183813805871473</v>
      </c>
      <c r="J33" s="580">
        <v>4731</v>
      </c>
      <c r="K33" s="581">
        <v>6306</v>
      </c>
      <c r="L33" s="581">
        <f t="shared" si="5"/>
        <v>11037</v>
      </c>
      <c r="M33" s="582">
        <f t="shared" si="1"/>
        <v>0.0025714721066220823</v>
      </c>
      <c r="N33" s="581">
        <v>4908</v>
      </c>
      <c r="O33" s="581">
        <v>6352</v>
      </c>
      <c r="P33" s="581">
        <f t="shared" si="6"/>
        <v>11260</v>
      </c>
      <c r="Q33" s="582">
        <f t="shared" si="7"/>
        <v>-0.01980461811722911</v>
      </c>
    </row>
    <row r="34" spans="1:17" s="578" customFormat="1" ht="18" customHeight="1">
      <c r="A34" s="579" t="s">
        <v>276</v>
      </c>
      <c r="B34" s="580">
        <v>1781</v>
      </c>
      <c r="C34" s="581">
        <v>1863</v>
      </c>
      <c r="D34" s="581">
        <f t="shared" si="2"/>
        <v>3644</v>
      </c>
      <c r="E34" s="582">
        <f t="shared" si="0"/>
        <v>0.0024484080644272647</v>
      </c>
      <c r="F34" s="580">
        <v>2086</v>
      </c>
      <c r="G34" s="581">
        <v>1986</v>
      </c>
      <c r="H34" s="581">
        <f t="shared" si="3"/>
        <v>4072</v>
      </c>
      <c r="I34" s="582">
        <f t="shared" si="4"/>
        <v>-0.10510805500982323</v>
      </c>
      <c r="J34" s="580">
        <v>5877</v>
      </c>
      <c r="K34" s="581">
        <v>5068</v>
      </c>
      <c r="L34" s="581">
        <f t="shared" si="5"/>
        <v>10945</v>
      </c>
      <c r="M34" s="582">
        <f t="shared" si="1"/>
        <v>0.0025500373477374914</v>
      </c>
      <c r="N34" s="581">
        <v>6784</v>
      </c>
      <c r="O34" s="581">
        <v>5655</v>
      </c>
      <c r="P34" s="581">
        <f t="shared" si="6"/>
        <v>12439</v>
      </c>
      <c r="Q34" s="582">
        <f t="shared" si="7"/>
        <v>-0.12010611785513303</v>
      </c>
    </row>
    <row r="35" spans="1:17" s="578" customFormat="1" ht="18" customHeight="1">
      <c r="A35" s="579" t="s">
        <v>277</v>
      </c>
      <c r="B35" s="580">
        <v>1636</v>
      </c>
      <c r="C35" s="581">
        <v>1628</v>
      </c>
      <c r="D35" s="581">
        <f t="shared" si="2"/>
        <v>3264</v>
      </c>
      <c r="E35" s="582">
        <f t="shared" si="0"/>
        <v>0.002193085598872281</v>
      </c>
      <c r="F35" s="580">
        <v>1626</v>
      </c>
      <c r="G35" s="581">
        <v>1605</v>
      </c>
      <c r="H35" s="581">
        <f t="shared" si="3"/>
        <v>3231</v>
      </c>
      <c r="I35" s="582">
        <f t="shared" si="4"/>
        <v>0.01021355617455888</v>
      </c>
      <c r="J35" s="580">
        <v>4305</v>
      </c>
      <c r="K35" s="581">
        <v>4154</v>
      </c>
      <c r="L35" s="581">
        <f t="shared" si="5"/>
        <v>8459</v>
      </c>
      <c r="M35" s="582">
        <f t="shared" si="1"/>
        <v>0.0019708328848343022</v>
      </c>
      <c r="N35" s="581">
        <v>4510</v>
      </c>
      <c r="O35" s="581">
        <v>4380</v>
      </c>
      <c r="P35" s="581">
        <f t="shared" si="6"/>
        <v>8890</v>
      </c>
      <c r="Q35" s="582">
        <f t="shared" si="7"/>
        <v>-0.04848143982002251</v>
      </c>
    </row>
    <row r="36" spans="1:17" s="578" customFormat="1" ht="18" customHeight="1">
      <c r="A36" s="579" t="s">
        <v>278</v>
      </c>
      <c r="B36" s="580">
        <v>1484</v>
      </c>
      <c r="C36" s="581">
        <v>1216</v>
      </c>
      <c r="D36" s="581">
        <f t="shared" si="2"/>
        <v>2700</v>
      </c>
      <c r="E36" s="582">
        <f t="shared" si="0"/>
        <v>0.0018141333078906736</v>
      </c>
      <c r="F36" s="580">
        <v>1804</v>
      </c>
      <c r="G36" s="581">
        <v>1546</v>
      </c>
      <c r="H36" s="581">
        <f t="shared" si="3"/>
        <v>3350</v>
      </c>
      <c r="I36" s="582">
        <f t="shared" si="4"/>
        <v>-0.19402985074626866</v>
      </c>
      <c r="J36" s="580">
        <v>4772</v>
      </c>
      <c r="K36" s="581">
        <v>3688</v>
      </c>
      <c r="L36" s="581">
        <f t="shared" si="5"/>
        <v>8460</v>
      </c>
      <c r="M36" s="582">
        <f t="shared" si="1"/>
        <v>0.0019710658713439173</v>
      </c>
      <c r="N36" s="581">
        <v>5266</v>
      </c>
      <c r="O36" s="581">
        <v>4184</v>
      </c>
      <c r="P36" s="581">
        <f t="shared" si="6"/>
        <v>9450</v>
      </c>
      <c r="Q36" s="582">
        <f t="shared" si="7"/>
        <v>-0.10476190476190472</v>
      </c>
    </row>
    <row r="37" spans="1:17" s="578" customFormat="1" ht="18" customHeight="1">
      <c r="A37" s="579" t="s">
        <v>279</v>
      </c>
      <c r="B37" s="580">
        <v>1236</v>
      </c>
      <c r="C37" s="581">
        <v>1248</v>
      </c>
      <c r="D37" s="581">
        <f t="shared" si="2"/>
        <v>2484</v>
      </c>
      <c r="E37" s="582">
        <f t="shared" si="0"/>
        <v>0.0016690026432594196</v>
      </c>
      <c r="F37" s="580">
        <v>1227</v>
      </c>
      <c r="G37" s="581">
        <v>1228</v>
      </c>
      <c r="H37" s="581">
        <f t="shared" si="3"/>
        <v>2455</v>
      </c>
      <c r="I37" s="582">
        <f t="shared" si="4"/>
        <v>0.011812627291242439</v>
      </c>
      <c r="J37" s="580">
        <v>3257</v>
      </c>
      <c r="K37" s="581">
        <v>3071</v>
      </c>
      <c r="L37" s="581">
        <f t="shared" si="5"/>
        <v>6328</v>
      </c>
      <c r="M37" s="582">
        <f t="shared" si="1"/>
        <v>0.001474338632844481</v>
      </c>
      <c r="N37" s="581">
        <v>4633</v>
      </c>
      <c r="O37" s="581">
        <v>3774</v>
      </c>
      <c r="P37" s="581">
        <f t="shared" si="6"/>
        <v>8407</v>
      </c>
      <c r="Q37" s="582">
        <f t="shared" si="7"/>
        <v>-0.24729392173189013</v>
      </c>
    </row>
    <row r="38" spans="1:17" s="578" customFormat="1" ht="18" customHeight="1">
      <c r="A38" s="579" t="s">
        <v>280</v>
      </c>
      <c r="B38" s="580">
        <v>1018</v>
      </c>
      <c r="C38" s="581">
        <v>805</v>
      </c>
      <c r="D38" s="581">
        <f t="shared" si="2"/>
        <v>1823</v>
      </c>
      <c r="E38" s="582">
        <f t="shared" si="0"/>
        <v>0.001224875933438777</v>
      </c>
      <c r="F38" s="580">
        <v>971</v>
      </c>
      <c r="G38" s="581">
        <v>723</v>
      </c>
      <c r="H38" s="581">
        <f t="shared" si="3"/>
        <v>1694</v>
      </c>
      <c r="I38" s="582">
        <f t="shared" si="4"/>
        <v>0.07615112160566695</v>
      </c>
      <c r="J38" s="580">
        <v>3078</v>
      </c>
      <c r="K38" s="581">
        <v>2284</v>
      </c>
      <c r="L38" s="581">
        <f t="shared" si="5"/>
        <v>5362</v>
      </c>
      <c r="M38" s="582">
        <f t="shared" si="1"/>
        <v>0.0012492736645562748</v>
      </c>
      <c r="N38" s="581">
        <v>3098</v>
      </c>
      <c r="O38" s="581">
        <v>2520</v>
      </c>
      <c r="P38" s="581">
        <f t="shared" si="6"/>
        <v>5618</v>
      </c>
      <c r="Q38" s="582">
        <f t="shared" si="7"/>
        <v>-0.04556781772872909</v>
      </c>
    </row>
    <row r="39" spans="1:17" s="578" customFormat="1" ht="18" customHeight="1">
      <c r="A39" s="579" t="s">
        <v>281</v>
      </c>
      <c r="B39" s="580">
        <v>743</v>
      </c>
      <c r="C39" s="581">
        <v>828</v>
      </c>
      <c r="D39" s="581">
        <f t="shared" si="2"/>
        <v>1571</v>
      </c>
      <c r="E39" s="582">
        <f t="shared" si="0"/>
        <v>0.001055556824702314</v>
      </c>
      <c r="F39" s="580">
        <v>1065</v>
      </c>
      <c r="G39" s="581">
        <v>898</v>
      </c>
      <c r="H39" s="581">
        <f t="shared" si="3"/>
        <v>1963</v>
      </c>
      <c r="I39" s="582">
        <f t="shared" si="4"/>
        <v>-0.19969434538970965</v>
      </c>
      <c r="J39" s="580">
        <v>2954</v>
      </c>
      <c r="K39" s="581">
        <v>2559</v>
      </c>
      <c r="L39" s="581">
        <f t="shared" si="5"/>
        <v>5513</v>
      </c>
      <c r="M39" s="582">
        <f t="shared" si="1"/>
        <v>0.001284454627508158</v>
      </c>
      <c r="N39" s="581">
        <v>3701</v>
      </c>
      <c r="O39" s="581">
        <v>2617</v>
      </c>
      <c r="P39" s="581">
        <f t="shared" si="6"/>
        <v>6318</v>
      </c>
      <c r="Q39" s="582">
        <f t="shared" si="7"/>
        <v>-0.1274137385248496</v>
      </c>
    </row>
    <row r="40" spans="1:17" s="578" customFormat="1" ht="18" customHeight="1" thickBot="1">
      <c r="A40" s="583" t="s">
        <v>217</v>
      </c>
      <c r="B40" s="584">
        <v>7710</v>
      </c>
      <c r="C40" s="585">
        <v>6280</v>
      </c>
      <c r="D40" s="585">
        <f>C40+B40</f>
        <v>13990</v>
      </c>
      <c r="E40" s="586">
        <f t="shared" si="0"/>
        <v>0.009399898139774269</v>
      </c>
      <c r="F40" s="584">
        <v>6633</v>
      </c>
      <c r="G40" s="585">
        <v>5612</v>
      </c>
      <c r="H40" s="585">
        <f>G40+F40</f>
        <v>12245</v>
      </c>
      <c r="I40" s="586">
        <f>(D40/H40-1)</f>
        <v>0.1425071457737852</v>
      </c>
      <c r="J40" s="584">
        <v>23429</v>
      </c>
      <c r="K40" s="585">
        <v>18324</v>
      </c>
      <c r="L40" s="585">
        <f>K40+J40</f>
        <v>41753</v>
      </c>
      <c r="M40" s="586">
        <f t="shared" si="1"/>
        <v>0.009727885735960116</v>
      </c>
      <c r="N40" s="584">
        <v>23946</v>
      </c>
      <c r="O40" s="585">
        <v>19912</v>
      </c>
      <c r="P40" s="585">
        <f>O40+N40</f>
        <v>43858</v>
      </c>
      <c r="Q40" s="586">
        <f>(L40/P40-1)</f>
        <v>-0.0479958046422545</v>
      </c>
    </row>
    <row r="41" ht="14.25">
      <c r="A41" s="130" t="s">
        <v>282</v>
      </c>
    </row>
    <row r="42" spans="1:5" ht="13.5">
      <c r="A42" s="587" t="s">
        <v>283</v>
      </c>
      <c r="B42" s="588"/>
      <c r="C42" s="588"/>
      <c r="D42" s="588"/>
      <c r="E42" s="588"/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1" dxfId="0" operator="lessThan" stopIfTrue="1">
      <formula>0</formula>
    </cfRule>
  </conditionalFormatting>
  <printOptions/>
  <pageMargins left="0.41" right="0.21" top="0.18" bottom="0.18" header="0.2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90" zoomScaleNormal="90" zoomScalePageLayoutView="0" workbookViewId="0" topLeftCell="A1">
      <selection activeCell="G8" sqref="G8"/>
    </sheetView>
  </sheetViews>
  <sheetFormatPr defaultColWidth="9.140625" defaultRowHeight="12.75"/>
  <cols>
    <col min="1" max="1" width="30.28125" style="589" customWidth="1"/>
    <col min="2" max="2" width="7.00390625" style="589" customWidth="1"/>
    <col min="3" max="3" width="9.28125" style="589" customWidth="1"/>
    <col min="4" max="4" width="7.7109375" style="589" customWidth="1"/>
    <col min="5" max="5" width="9.7109375" style="589" customWidth="1"/>
    <col min="6" max="6" width="7.00390625" style="589" customWidth="1"/>
    <col min="7" max="7" width="8.8515625" style="589" customWidth="1"/>
    <col min="8" max="8" width="7.00390625" style="589" customWidth="1"/>
    <col min="9" max="9" width="9.8515625" style="589" customWidth="1"/>
    <col min="10" max="10" width="8.28125" style="589" customWidth="1"/>
    <col min="11" max="11" width="9.00390625" style="589" customWidth="1"/>
    <col min="12" max="12" width="8.57421875" style="589" customWidth="1"/>
    <col min="13" max="13" width="9.28125" style="589" customWidth="1"/>
    <col min="14" max="14" width="8.7109375" style="589" customWidth="1"/>
    <col min="15" max="15" width="8.28125" style="589" customWidth="1"/>
    <col min="16" max="16" width="8.421875" style="589" customWidth="1"/>
    <col min="17" max="17" width="9.7109375" style="589" customWidth="1"/>
    <col min="18" max="16384" width="9.140625" style="589" customWidth="1"/>
  </cols>
  <sheetData>
    <row r="1" spans="1:17" ht="24" customHeight="1" thickBot="1">
      <c r="A1" s="953" t="s">
        <v>284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5"/>
    </row>
    <row r="2" spans="1:17" ht="15.75" customHeight="1" thickBot="1">
      <c r="A2" s="956" t="s">
        <v>247</v>
      </c>
      <c r="B2" s="967" t="s">
        <v>38</v>
      </c>
      <c r="C2" s="968"/>
      <c r="D2" s="968"/>
      <c r="E2" s="968"/>
      <c r="F2" s="968"/>
      <c r="G2" s="968"/>
      <c r="H2" s="968"/>
      <c r="I2" s="969"/>
      <c r="J2" s="967" t="s">
        <v>39</v>
      </c>
      <c r="K2" s="968"/>
      <c r="L2" s="968"/>
      <c r="M2" s="968"/>
      <c r="N2" s="968"/>
      <c r="O2" s="968"/>
      <c r="P2" s="968"/>
      <c r="Q2" s="969"/>
    </row>
    <row r="3" spans="1:17" s="590" customFormat="1" ht="26.25" customHeight="1">
      <c r="A3" s="957"/>
      <c r="B3" s="961" t="s">
        <v>40</v>
      </c>
      <c r="C3" s="962"/>
      <c r="D3" s="962"/>
      <c r="E3" s="959" t="s">
        <v>41</v>
      </c>
      <c r="F3" s="961" t="s">
        <v>42</v>
      </c>
      <c r="G3" s="962"/>
      <c r="H3" s="962"/>
      <c r="I3" s="965" t="s">
        <v>43</v>
      </c>
      <c r="J3" s="963" t="s">
        <v>205</v>
      </c>
      <c r="K3" s="964"/>
      <c r="L3" s="964"/>
      <c r="M3" s="959" t="s">
        <v>41</v>
      </c>
      <c r="N3" s="963" t="s">
        <v>206</v>
      </c>
      <c r="O3" s="964"/>
      <c r="P3" s="964"/>
      <c r="Q3" s="959" t="s">
        <v>43</v>
      </c>
    </row>
    <row r="4" spans="1:17" s="590" customFormat="1" ht="26.25" thickBot="1">
      <c r="A4" s="958"/>
      <c r="B4" s="591" t="s">
        <v>13</v>
      </c>
      <c r="C4" s="592" t="s">
        <v>14</v>
      </c>
      <c r="D4" s="592" t="s">
        <v>12</v>
      </c>
      <c r="E4" s="960"/>
      <c r="F4" s="591" t="s">
        <v>13</v>
      </c>
      <c r="G4" s="592" t="s">
        <v>14</v>
      </c>
      <c r="H4" s="592" t="s">
        <v>12</v>
      </c>
      <c r="I4" s="966"/>
      <c r="J4" s="591" t="s">
        <v>13</v>
      </c>
      <c r="K4" s="592" t="s">
        <v>14</v>
      </c>
      <c r="L4" s="592" t="s">
        <v>12</v>
      </c>
      <c r="M4" s="960"/>
      <c r="N4" s="591" t="s">
        <v>13</v>
      </c>
      <c r="O4" s="592" t="s">
        <v>14</v>
      </c>
      <c r="P4" s="592" t="s">
        <v>12</v>
      </c>
      <c r="Q4" s="960"/>
    </row>
    <row r="5" spans="1:17" s="716" customFormat="1" ht="18" customHeight="1" thickBot="1">
      <c r="A5" s="711" t="s">
        <v>3</v>
      </c>
      <c r="B5" s="712">
        <f>SUM(B6:B51)</f>
        <v>9133.391</v>
      </c>
      <c r="C5" s="713">
        <f>SUM(C6:C51)</f>
        <v>9133.390999999998</v>
      </c>
      <c r="D5" s="714">
        <f aca="true" t="shared" si="0" ref="D5:D51">C5+B5</f>
        <v>18266.782</v>
      </c>
      <c r="E5" s="715">
        <f aca="true" t="shared" si="1" ref="E5:E51">D5/$D$5</f>
        <v>1</v>
      </c>
      <c r="F5" s="712">
        <f>SUM(F6:F51)</f>
        <v>9604.152</v>
      </c>
      <c r="G5" s="713">
        <f>SUM(G6:G51)</f>
        <v>9604.152</v>
      </c>
      <c r="H5" s="714">
        <f aca="true" t="shared" si="2" ref="H5:H51">G5+F5</f>
        <v>19208.304</v>
      </c>
      <c r="I5" s="715">
        <f aca="true" t="shared" si="3" ref="I5:I51">(D5/H5-1)</f>
        <v>-0.04901640457168943</v>
      </c>
      <c r="J5" s="712">
        <f>SUM(J6:J51)</f>
        <v>24082.07199999999</v>
      </c>
      <c r="K5" s="713">
        <f>SUM(K6:K51)</f>
        <v>24082.072000000004</v>
      </c>
      <c r="L5" s="714">
        <f aca="true" t="shared" si="4" ref="L5:L51">K5+J5</f>
        <v>48164.14399999999</v>
      </c>
      <c r="M5" s="715">
        <f aca="true" t="shared" si="5" ref="M5:M51">L5/$L$5</f>
        <v>1</v>
      </c>
      <c r="N5" s="712">
        <f>SUM(N6:N51)</f>
        <v>29446.401999999987</v>
      </c>
      <c r="O5" s="713">
        <f>SUM(O6:O51)</f>
        <v>29446.402</v>
      </c>
      <c r="P5" s="714">
        <f aca="true" t="shared" si="6" ref="P5:P51">O5+N5</f>
        <v>58892.80399999999</v>
      </c>
      <c r="Q5" s="715">
        <f aca="true" t="shared" si="7" ref="Q5:Q51">(L5/P5-1)</f>
        <v>-0.18217268106303786</v>
      </c>
    </row>
    <row r="6" spans="1:17" s="593" customFormat="1" ht="18" customHeight="1" thickTop="1">
      <c r="A6" s="707" t="s">
        <v>248</v>
      </c>
      <c r="B6" s="708">
        <v>3157.1679999999983</v>
      </c>
      <c r="C6" s="709">
        <v>3398.725</v>
      </c>
      <c r="D6" s="709">
        <f t="shared" si="0"/>
        <v>6555.892999999998</v>
      </c>
      <c r="E6" s="710">
        <f t="shared" si="1"/>
        <v>0.35889698579640344</v>
      </c>
      <c r="F6" s="708">
        <v>3777.0119999999993</v>
      </c>
      <c r="G6" s="709">
        <v>3686.638000000001</v>
      </c>
      <c r="H6" s="709">
        <f t="shared" si="2"/>
        <v>7463.65</v>
      </c>
      <c r="I6" s="710">
        <f t="shared" si="3"/>
        <v>-0.12162373637563406</v>
      </c>
      <c r="J6" s="708">
        <v>8416.113</v>
      </c>
      <c r="K6" s="709">
        <v>8780.856</v>
      </c>
      <c r="L6" s="709">
        <f t="shared" si="4"/>
        <v>17196.968999999997</v>
      </c>
      <c r="M6" s="710">
        <f t="shared" si="5"/>
        <v>0.35704919825835585</v>
      </c>
      <c r="N6" s="708">
        <v>11589.092999999999</v>
      </c>
      <c r="O6" s="709">
        <v>11017.456999999997</v>
      </c>
      <c r="P6" s="709">
        <f t="shared" si="6"/>
        <v>22606.549999999996</v>
      </c>
      <c r="Q6" s="710">
        <f t="shared" si="7"/>
        <v>-0.23929263863791683</v>
      </c>
    </row>
    <row r="7" spans="1:17" s="593" customFormat="1" ht="18" customHeight="1">
      <c r="A7" s="594" t="s">
        <v>249</v>
      </c>
      <c r="B7" s="595">
        <v>927.919</v>
      </c>
      <c r="C7" s="596">
        <v>857.148</v>
      </c>
      <c r="D7" s="596">
        <f t="shared" si="0"/>
        <v>1785.067</v>
      </c>
      <c r="E7" s="597">
        <f t="shared" si="1"/>
        <v>0.09772202898134986</v>
      </c>
      <c r="F7" s="595">
        <v>644.0910000000001</v>
      </c>
      <c r="G7" s="596">
        <v>518.145</v>
      </c>
      <c r="H7" s="596">
        <f t="shared" si="2"/>
        <v>1162.236</v>
      </c>
      <c r="I7" s="597">
        <f t="shared" si="3"/>
        <v>0.5358903011092411</v>
      </c>
      <c r="J7" s="595">
        <v>2153.7569999999996</v>
      </c>
      <c r="K7" s="596">
        <v>2065.3540000000003</v>
      </c>
      <c r="L7" s="596">
        <f t="shared" si="4"/>
        <v>4219.111</v>
      </c>
      <c r="M7" s="597">
        <f t="shared" si="5"/>
        <v>0.08759858786237332</v>
      </c>
      <c r="N7" s="595">
        <v>2257.264</v>
      </c>
      <c r="O7" s="596">
        <v>1579.8559999999998</v>
      </c>
      <c r="P7" s="596">
        <f t="shared" si="6"/>
        <v>3837.12</v>
      </c>
      <c r="Q7" s="597">
        <f t="shared" si="7"/>
        <v>0.09955148653156543</v>
      </c>
    </row>
    <row r="8" spans="1:17" s="593" customFormat="1" ht="18" customHeight="1">
      <c r="A8" s="594" t="s">
        <v>250</v>
      </c>
      <c r="B8" s="595">
        <v>933.415</v>
      </c>
      <c r="C8" s="596">
        <v>692.154</v>
      </c>
      <c r="D8" s="596">
        <f t="shared" si="0"/>
        <v>1625.569</v>
      </c>
      <c r="E8" s="597">
        <f t="shared" si="1"/>
        <v>0.08899044177567784</v>
      </c>
      <c r="F8" s="595">
        <v>852.93</v>
      </c>
      <c r="G8" s="596">
        <v>845.7530000000002</v>
      </c>
      <c r="H8" s="596">
        <f t="shared" si="2"/>
        <v>1698.683</v>
      </c>
      <c r="I8" s="597">
        <f t="shared" si="3"/>
        <v>-0.043041579859220414</v>
      </c>
      <c r="J8" s="595">
        <v>2674.906</v>
      </c>
      <c r="K8" s="596">
        <v>2035.2529999999997</v>
      </c>
      <c r="L8" s="596">
        <f t="shared" si="4"/>
        <v>4710.159</v>
      </c>
      <c r="M8" s="597">
        <f t="shared" si="5"/>
        <v>0.09779388999418323</v>
      </c>
      <c r="N8" s="595">
        <v>3068.9719999999998</v>
      </c>
      <c r="O8" s="596">
        <v>2964.361</v>
      </c>
      <c r="P8" s="596">
        <f t="shared" si="6"/>
        <v>6033.333</v>
      </c>
      <c r="Q8" s="597">
        <f t="shared" si="7"/>
        <v>-0.21931061985141542</v>
      </c>
    </row>
    <row r="9" spans="1:17" s="593" customFormat="1" ht="18" customHeight="1">
      <c r="A9" s="594" t="s">
        <v>272</v>
      </c>
      <c r="B9" s="595">
        <v>839.3629999999998</v>
      </c>
      <c r="C9" s="596">
        <v>453.47900000000004</v>
      </c>
      <c r="D9" s="596">
        <f t="shared" si="0"/>
        <v>1292.8419999999999</v>
      </c>
      <c r="E9" s="597">
        <f t="shared" si="1"/>
        <v>0.07077557503012845</v>
      </c>
      <c r="F9" s="595">
        <v>377.122</v>
      </c>
      <c r="G9" s="596">
        <v>260.63800000000003</v>
      </c>
      <c r="H9" s="596">
        <f t="shared" si="2"/>
        <v>637.76</v>
      </c>
      <c r="I9" s="597">
        <f t="shared" si="3"/>
        <v>1.0271606874059205</v>
      </c>
      <c r="J9" s="595">
        <v>2140.173</v>
      </c>
      <c r="K9" s="596">
        <v>1104.948</v>
      </c>
      <c r="L9" s="596">
        <f t="shared" si="4"/>
        <v>3245.121</v>
      </c>
      <c r="M9" s="597">
        <f t="shared" si="5"/>
        <v>0.06737628307065938</v>
      </c>
      <c r="N9" s="595">
        <v>1477.1290000000004</v>
      </c>
      <c r="O9" s="596">
        <v>1085.3789999999997</v>
      </c>
      <c r="P9" s="596">
        <f t="shared" si="6"/>
        <v>2562.508</v>
      </c>
      <c r="Q9" s="597">
        <f t="shared" si="7"/>
        <v>0.2663847293354793</v>
      </c>
    </row>
    <row r="10" spans="1:17" s="593" customFormat="1" ht="18" customHeight="1">
      <c r="A10" s="594" t="s">
        <v>253</v>
      </c>
      <c r="B10" s="595">
        <v>378.863</v>
      </c>
      <c r="C10" s="596">
        <v>284.773</v>
      </c>
      <c r="D10" s="596">
        <f t="shared" si="0"/>
        <v>663.636</v>
      </c>
      <c r="E10" s="597">
        <f t="shared" si="1"/>
        <v>0.036330208572040765</v>
      </c>
      <c r="F10" s="595">
        <v>1358.573</v>
      </c>
      <c r="G10" s="596">
        <v>1365.991</v>
      </c>
      <c r="H10" s="596">
        <f t="shared" si="2"/>
        <v>2724.5640000000003</v>
      </c>
      <c r="I10" s="597">
        <f t="shared" si="3"/>
        <v>-0.7564248811919999</v>
      </c>
      <c r="J10" s="595">
        <v>1022.6329999999998</v>
      </c>
      <c r="K10" s="596">
        <v>949.45</v>
      </c>
      <c r="L10" s="596">
        <f t="shared" si="4"/>
        <v>1972.0829999999999</v>
      </c>
      <c r="M10" s="597">
        <f t="shared" si="5"/>
        <v>0.040945044097534466</v>
      </c>
      <c r="N10" s="595">
        <v>3478.8239999999996</v>
      </c>
      <c r="O10" s="596">
        <v>4000.1960000000004</v>
      </c>
      <c r="P10" s="596">
        <f t="shared" si="6"/>
        <v>7479.02</v>
      </c>
      <c r="Q10" s="597">
        <f t="shared" si="7"/>
        <v>-0.7363179935339123</v>
      </c>
    </row>
    <row r="11" spans="1:17" s="593" customFormat="1" ht="18" customHeight="1">
      <c r="A11" s="594" t="s">
        <v>252</v>
      </c>
      <c r="B11" s="595">
        <v>273.971</v>
      </c>
      <c r="C11" s="596">
        <v>302.38</v>
      </c>
      <c r="D11" s="596">
        <f t="shared" si="0"/>
        <v>576.351</v>
      </c>
      <c r="E11" s="597">
        <f t="shared" si="1"/>
        <v>0.031551862829479214</v>
      </c>
      <c r="F11" s="595">
        <v>500.551</v>
      </c>
      <c r="G11" s="596">
        <v>402.183</v>
      </c>
      <c r="H11" s="596">
        <f t="shared" si="2"/>
        <v>902.7339999999999</v>
      </c>
      <c r="I11" s="597">
        <f t="shared" si="3"/>
        <v>-0.3615494708297239</v>
      </c>
      <c r="J11" s="595">
        <v>634.9540000000001</v>
      </c>
      <c r="K11" s="596">
        <v>722.7209999999998</v>
      </c>
      <c r="L11" s="596">
        <f t="shared" si="4"/>
        <v>1357.6749999999997</v>
      </c>
      <c r="M11" s="597">
        <f t="shared" si="5"/>
        <v>0.028188500557593216</v>
      </c>
      <c r="N11" s="595">
        <v>1333.82</v>
      </c>
      <c r="O11" s="596">
        <v>1054.508</v>
      </c>
      <c r="P11" s="596">
        <f t="shared" si="6"/>
        <v>2388.328</v>
      </c>
      <c r="Q11" s="597">
        <f t="shared" si="7"/>
        <v>-0.43153746051631114</v>
      </c>
    </row>
    <row r="12" spans="1:17" s="593" customFormat="1" ht="18" customHeight="1">
      <c r="A12" s="594" t="s">
        <v>285</v>
      </c>
      <c r="B12" s="595">
        <v>447.97599999999994</v>
      </c>
      <c r="C12" s="596">
        <v>99.109</v>
      </c>
      <c r="D12" s="596">
        <f t="shared" si="0"/>
        <v>547.0849999999999</v>
      </c>
      <c r="E12" s="597">
        <f t="shared" si="1"/>
        <v>0.02994971966052915</v>
      </c>
      <c r="F12" s="595">
        <v>76.22800000000001</v>
      </c>
      <c r="G12" s="596">
        <v>64.018</v>
      </c>
      <c r="H12" s="596">
        <f t="shared" si="2"/>
        <v>140.246</v>
      </c>
      <c r="I12" s="597">
        <f t="shared" si="3"/>
        <v>2.9008955692140943</v>
      </c>
      <c r="J12" s="595">
        <v>851.235</v>
      </c>
      <c r="K12" s="596">
        <v>280.095</v>
      </c>
      <c r="L12" s="596">
        <f t="shared" si="4"/>
        <v>1131.33</v>
      </c>
      <c r="M12" s="597">
        <f t="shared" si="5"/>
        <v>0.02348905027773358</v>
      </c>
      <c r="N12" s="595">
        <v>183.23</v>
      </c>
      <c r="O12" s="596">
        <v>169.84099999999998</v>
      </c>
      <c r="P12" s="596">
        <f t="shared" si="6"/>
        <v>353.07099999999997</v>
      </c>
      <c r="Q12" s="597">
        <f t="shared" si="7"/>
        <v>2.2042563676994145</v>
      </c>
    </row>
    <row r="13" spans="1:17" s="593" customFormat="1" ht="18" customHeight="1">
      <c r="A13" s="594" t="s">
        <v>255</v>
      </c>
      <c r="B13" s="595">
        <v>197.497</v>
      </c>
      <c r="C13" s="596">
        <v>312.83599999999996</v>
      </c>
      <c r="D13" s="596">
        <f t="shared" si="0"/>
        <v>510.33299999999997</v>
      </c>
      <c r="E13" s="597">
        <f t="shared" si="1"/>
        <v>0.02793776156084854</v>
      </c>
      <c r="F13" s="595">
        <v>125.268</v>
      </c>
      <c r="G13" s="596">
        <v>270.41299999999995</v>
      </c>
      <c r="H13" s="596">
        <f t="shared" si="2"/>
        <v>395.6809999999999</v>
      </c>
      <c r="I13" s="597">
        <f t="shared" si="3"/>
        <v>0.2897586692310221</v>
      </c>
      <c r="J13" s="595">
        <v>405.249</v>
      </c>
      <c r="K13" s="596">
        <v>899.711</v>
      </c>
      <c r="L13" s="596">
        <f t="shared" si="4"/>
        <v>1304.96</v>
      </c>
      <c r="M13" s="597">
        <f t="shared" si="5"/>
        <v>0.027094014169544885</v>
      </c>
      <c r="N13" s="595">
        <v>315.00299999999993</v>
      </c>
      <c r="O13" s="596">
        <v>905.2030000000001</v>
      </c>
      <c r="P13" s="596">
        <f t="shared" si="6"/>
        <v>1220.2060000000001</v>
      </c>
      <c r="Q13" s="597">
        <f t="shared" si="7"/>
        <v>0.06945876352025793</v>
      </c>
    </row>
    <row r="14" spans="1:17" s="593" customFormat="1" ht="18" customHeight="1">
      <c r="A14" s="594" t="s">
        <v>286</v>
      </c>
      <c r="B14" s="595">
        <v>54.188</v>
      </c>
      <c r="C14" s="596">
        <v>394.50399999999996</v>
      </c>
      <c r="D14" s="596">
        <f t="shared" si="0"/>
        <v>448.69199999999995</v>
      </c>
      <c r="E14" s="597">
        <f t="shared" si="1"/>
        <v>0.024563275567639663</v>
      </c>
      <c r="F14" s="595">
        <v>30.258</v>
      </c>
      <c r="G14" s="596">
        <v>166.84199999999998</v>
      </c>
      <c r="H14" s="596">
        <f t="shared" si="2"/>
        <v>197.1</v>
      </c>
      <c r="I14" s="597">
        <f t="shared" si="3"/>
        <v>1.276468797564688</v>
      </c>
      <c r="J14" s="595">
        <v>137.67700000000002</v>
      </c>
      <c r="K14" s="596">
        <v>837.855</v>
      </c>
      <c r="L14" s="596">
        <f t="shared" si="4"/>
        <v>975.532</v>
      </c>
      <c r="M14" s="597">
        <f t="shared" si="5"/>
        <v>0.02025432030931558</v>
      </c>
      <c r="N14" s="595">
        <v>65.402</v>
      </c>
      <c r="O14" s="596">
        <v>523.577</v>
      </c>
      <c r="P14" s="596">
        <f t="shared" si="6"/>
        <v>588.979</v>
      </c>
      <c r="Q14" s="597">
        <f t="shared" si="7"/>
        <v>0.6563103268537587</v>
      </c>
    </row>
    <row r="15" spans="1:17" s="593" customFormat="1" ht="18" customHeight="1">
      <c r="A15" s="594" t="s">
        <v>287</v>
      </c>
      <c r="B15" s="595">
        <v>136.51600000000002</v>
      </c>
      <c r="C15" s="596">
        <v>276.103</v>
      </c>
      <c r="D15" s="596">
        <f t="shared" si="0"/>
        <v>412.619</v>
      </c>
      <c r="E15" s="597">
        <f t="shared" si="1"/>
        <v>0.022588488766111078</v>
      </c>
      <c r="F15" s="595">
        <v>66.928</v>
      </c>
      <c r="G15" s="596">
        <v>96.287</v>
      </c>
      <c r="H15" s="596">
        <f t="shared" si="2"/>
        <v>163.215</v>
      </c>
      <c r="I15" s="597">
        <f t="shared" si="3"/>
        <v>1.5280703366724873</v>
      </c>
      <c r="J15" s="595">
        <v>269.87300000000005</v>
      </c>
      <c r="K15" s="596">
        <v>596.499</v>
      </c>
      <c r="L15" s="596">
        <f t="shared" si="4"/>
        <v>866.3720000000001</v>
      </c>
      <c r="M15" s="597">
        <f t="shared" si="5"/>
        <v>0.017987904030849176</v>
      </c>
      <c r="N15" s="595">
        <v>198.915</v>
      </c>
      <c r="O15" s="596">
        <v>453.3190000000001</v>
      </c>
      <c r="P15" s="596">
        <f t="shared" si="6"/>
        <v>652.234</v>
      </c>
      <c r="Q15" s="597">
        <f t="shared" si="7"/>
        <v>0.32831468460705815</v>
      </c>
    </row>
    <row r="16" spans="1:17" s="593" customFormat="1" ht="18" customHeight="1">
      <c r="A16" s="594" t="s">
        <v>288</v>
      </c>
      <c r="B16" s="595">
        <v>214.52</v>
      </c>
      <c r="C16" s="596">
        <v>179.6</v>
      </c>
      <c r="D16" s="596">
        <f t="shared" si="0"/>
        <v>394.12</v>
      </c>
      <c r="E16" s="597">
        <f t="shared" si="1"/>
        <v>0.021575776182143083</v>
      </c>
      <c r="F16" s="595">
        <v>148.615</v>
      </c>
      <c r="G16" s="596">
        <v>71.523</v>
      </c>
      <c r="H16" s="596">
        <f t="shared" si="2"/>
        <v>220.138</v>
      </c>
      <c r="I16" s="597">
        <f t="shared" si="3"/>
        <v>0.7903315193196994</v>
      </c>
      <c r="J16" s="595">
        <v>417.42</v>
      </c>
      <c r="K16" s="596">
        <v>351.89699999999993</v>
      </c>
      <c r="L16" s="596">
        <f t="shared" si="4"/>
        <v>769.317</v>
      </c>
      <c r="M16" s="597">
        <f t="shared" si="5"/>
        <v>0.01597281579425558</v>
      </c>
      <c r="N16" s="595">
        <v>349.795</v>
      </c>
      <c r="O16" s="596">
        <v>210.627</v>
      </c>
      <c r="P16" s="596">
        <f t="shared" si="6"/>
        <v>560.422</v>
      </c>
      <c r="Q16" s="597">
        <f t="shared" si="7"/>
        <v>0.372745895057653</v>
      </c>
    </row>
    <row r="17" spans="1:17" s="593" customFormat="1" ht="18" customHeight="1">
      <c r="A17" s="594" t="s">
        <v>265</v>
      </c>
      <c r="B17" s="595">
        <v>166.712</v>
      </c>
      <c r="C17" s="596">
        <v>202.875</v>
      </c>
      <c r="D17" s="596">
        <f t="shared" si="0"/>
        <v>369.587</v>
      </c>
      <c r="E17" s="597">
        <f t="shared" si="1"/>
        <v>0.02023273721665918</v>
      </c>
      <c r="F17" s="595">
        <v>212.98199999999997</v>
      </c>
      <c r="G17" s="596">
        <v>180.31</v>
      </c>
      <c r="H17" s="596">
        <f t="shared" si="2"/>
        <v>393.292</v>
      </c>
      <c r="I17" s="597">
        <f t="shared" si="3"/>
        <v>-0.06027328295515799</v>
      </c>
      <c r="J17" s="595">
        <v>534.4670000000001</v>
      </c>
      <c r="K17" s="596">
        <v>606.682</v>
      </c>
      <c r="L17" s="596">
        <f t="shared" si="4"/>
        <v>1141.1490000000001</v>
      </c>
      <c r="M17" s="597">
        <f t="shared" si="5"/>
        <v>0.023692915626196954</v>
      </c>
      <c r="N17" s="595">
        <v>681.657</v>
      </c>
      <c r="O17" s="596">
        <v>617.055</v>
      </c>
      <c r="P17" s="596">
        <f t="shared" si="6"/>
        <v>1298.712</v>
      </c>
      <c r="Q17" s="597">
        <f t="shared" si="7"/>
        <v>-0.12132251030251506</v>
      </c>
    </row>
    <row r="18" spans="1:17" s="593" customFormat="1" ht="18" customHeight="1">
      <c r="A18" s="594" t="s">
        <v>251</v>
      </c>
      <c r="B18" s="595">
        <v>190.28300000000004</v>
      </c>
      <c r="C18" s="596">
        <v>115.656</v>
      </c>
      <c r="D18" s="596">
        <f t="shared" si="0"/>
        <v>305.9390000000001</v>
      </c>
      <c r="E18" s="597">
        <f t="shared" si="1"/>
        <v>0.01674837965439124</v>
      </c>
      <c r="F18" s="595">
        <v>187.85100000000003</v>
      </c>
      <c r="G18" s="596">
        <v>126.81099999999996</v>
      </c>
      <c r="H18" s="596">
        <f t="shared" si="2"/>
        <v>314.662</v>
      </c>
      <c r="I18" s="597">
        <f t="shared" si="3"/>
        <v>-0.02772180943361413</v>
      </c>
      <c r="J18" s="595">
        <v>561.6539999999995</v>
      </c>
      <c r="K18" s="596">
        <v>357.56</v>
      </c>
      <c r="L18" s="596">
        <f t="shared" si="4"/>
        <v>919.2139999999995</v>
      </c>
      <c r="M18" s="597">
        <f t="shared" si="5"/>
        <v>0.019085027235198025</v>
      </c>
      <c r="N18" s="595">
        <v>595.655</v>
      </c>
      <c r="O18" s="596">
        <v>437.39700000000005</v>
      </c>
      <c r="P18" s="596">
        <f t="shared" si="6"/>
        <v>1033.0520000000001</v>
      </c>
      <c r="Q18" s="597">
        <f t="shared" si="7"/>
        <v>-0.11019580814905794</v>
      </c>
    </row>
    <row r="19" spans="1:17" s="593" customFormat="1" ht="18" customHeight="1">
      <c r="A19" s="594" t="s">
        <v>273</v>
      </c>
      <c r="B19" s="595">
        <v>132.413</v>
      </c>
      <c r="C19" s="596">
        <v>109.593</v>
      </c>
      <c r="D19" s="596">
        <f t="shared" si="0"/>
        <v>242.00600000000003</v>
      </c>
      <c r="E19" s="597">
        <f t="shared" si="1"/>
        <v>0.013248420000851822</v>
      </c>
      <c r="F19" s="595">
        <v>161.45</v>
      </c>
      <c r="G19" s="596">
        <v>97.66100000000002</v>
      </c>
      <c r="H19" s="596">
        <f t="shared" si="2"/>
        <v>259.111</v>
      </c>
      <c r="I19" s="597">
        <f t="shared" si="3"/>
        <v>-0.06601417925136321</v>
      </c>
      <c r="J19" s="595">
        <v>438.90700000000004</v>
      </c>
      <c r="K19" s="596">
        <v>341.01599999999996</v>
      </c>
      <c r="L19" s="596">
        <f t="shared" si="4"/>
        <v>779.923</v>
      </c>
      <c r="M19" s="597">
        <f t="shared" si="5"/>
        <v>0.016193021098848973</v>
      </c>
      <c r="N19" s="595">
        <v>636.5439999999999</v>
      </c>
      <c r="O19" s="596">
        <v>315.14</v>
      </c>
      <c r="P19" s="596">
        <f t="shared" si="6"/>
        <v>951.6839999999999</v>
      </c>
      <c r="Q19" s="597">
        <f t="shared" si="7"/>
        <v>-0.1804811260880711</v>
      </c>
    </row>
    <row r="20" spans="1:17" s="593" customFormat="1" ht="18" customHeight="1">
      <c r="A20" s="594" t="s">
        <v>271</v>
      </c>
      <c r="B20" s="595">
        <v>65.78299999999999</v>
      </c>
      <c r="C20" s="596">
        <v>139.685</v>
      </c>
      <c r="D20" s="596">
        <f t="shared" si="0"/>
        <v>205.468</v>
      </c>
      <c r="E20" s="597">
        <f t="shared" si="1"/>
        <v>0.011248177155669784</v>
      </c>
      <c r="F20" s="595">
        <v>58.518</v>
      </c>
      <c r="G20" s="596">
        <v>79.517</v>
      </c>
      <c r="H20" s="596">
        <f t="shared" si="2"/>
        <v>138.035</v>
      </c>
      <c r="I20" s="597">
        <f t="shared" si="3"/>
        <v>0.4885210272756908</v>
      </c>
      <c r="J20" s="595">
        <v>298.72600000000006</v>
      </c>
      <c r="K20" s="596">
        <v>446.46600000000007</v>
      </c>
      <c r="L20" s="596">
        <f t="shared" si="4"/>
        <v>745.1920000000001</v>
      </c>
      <c r="M20" s="597">
        <f t="shared" si="5"/>
        <v>0.015471924508821339</v>
      </c>
      <c r="N20" s="595">
        <v>199.035</v>
      </c>
      <c r="O20" s="596">
        <v>343.3259999999999</v>
      </c>
      <c r="P20" s="596">
        <f t="shared" si="6"/>
        <v>542.3609999999999</v>
      </c>
      <c r="Q20" s="597">
        <f t="shared" si="7"/>
        <v>0.3739778487022487</v>
      </c>
    </row>
    <row r="21" spans="1:17" s="593" customFormat="1" ht="18" customHeight="1">
      <c r="A21" s="594" t="s">
        <v>268</v>
      </c>
      <c r="B21" s="595">
        <v>88.25</v>
      </c>
      <c r="C21" s="596">
        <v>110.983</v>
      </c>
      <c r="D21" s="596">
        <f t="shared" si="0"/>
        <v>199.233</v>
      </c>
      <c r="E21" s="597">
        <f t="shared" si="1"/>
        <v>0.010906847193993995</v>
      </c>
      <c r="F21" s="595">
        <v>13.629</v>
      </c>
      <c r="G21" s="596">
        <v>29.88</v>
      </c>
      <c r="H21" s="596">
        <f t="shared" si="2"/>
        <v>43.509</v>
      </c>
      <c r="I21" s="597">
        <f t="shared" si="3"/>
        <v>3.5791215610563336</v>
      </c>
      <c r="J21" s="595">
        <v>266.653</v>
      </c>
      <c r="K21" s="596">
        <v>317.87600000000003</v>
      </c>
      <c r="L21" s="596">
        <f t="shared" si="4"/>
        <v>584.529</v>
      </c>
      <c r="M21" s="597">
        <f t="shared" si="5"/>
        <v>0.012136185789993488</v>
      </c>
      <c r="N21" s="595">
        <v>53.12200000000001</v>
      </c>
      <c r="O21" s="596">
        <v>93.77900000000002</v>
      </c>
      <c r="P21" s="596">
        <f t="shared" si="6"/>
        <v>146.90100000000004</v>
      </c>
      <c r="Q21" s="597">
        <f t="shared" si="7"/>
        <v>2.97906753527886</v>
      </c>
    </row>
    <row r="22" spans="1:17" s="593" customFormat="1" ht="18" customHeight="1">
      <c r="A22" s="594" t="s">
        <v>289</v>
      </c>
      <c r="B22" s="595">
        <v>89.1</v>
      </c>
      <c r="C22" s="596">
        <v>106.3</v>
      </c>
      <c r="D22" s="596">
        <f t="shared" si="0"/>
        <v>195.39999999999998</v>
      </c>
      <c r="E22" s="597">
        <f t="shared" si="1"/>
        <v>0.01069701275243773</v>
      </c>
      <c r="F22" s="595">
        <v>70.99</v>
      </c>
      <c r="G22" s="596">
        <v>136.972</v>
      </c>
      <c r="H22" s="596">
        <f t="shared" si="2"/>
        <v>207.962</v>
      </c>
      <c r="I22" s="597">
        <f t="shared" si="3"/>
        <v>-0.060405266346736486</v>
      </c>
      <c r="J22" s="595">
        <v>242.1</v>
      </c>
      <c r="K22" s="596">
        <v>295.6</v>
      </c>
      <c r="L22" s="596">
        <f t="shared" si="4"/>
        <v>537.7</v>
      </c>
      <c r="M22" s="597">
        <f t="shared" si="5"/>
        <v>0.011163906494424568</v>
      </c>
      <c r="N22" s="595">
        <v>172.74600000000004</v>
      </c>
      <c r="O22" s="596">
        <v>254.97200000000004</v>
      </c>
      <c r="P22" s="596">
        <f t="shared" si="6"/>
        <v>427.7180000000001</v>
      </c>
      <c r="Q22" s="597">
        <f t="shared" si="7"/>
        <v>0.257136711571643</v>
      </c>
    </row>
    <row r="23" spans="1:17" s="593" customFormat="1" ht="18" customHeight="1">
      <c r="A23" s="594" t="s">
        <v>290</v>
      </c>
      <c r="B23" s="595">
        <v>133.328</v>
      </c>
      <c r="C23" s="596">
        <v>24.743000000000002</v>
      </c>
      <c r="D23" s="596">
        <f t="shared" si="0"/>
        <v>158.071</v>
      </c>
      <c r="E23" s="597">
        <f t="shared" si="1"/>
        <v>0.008653467260954886</v>
      </c>
      <c r="F23" s="595">
        <v>13.046999999999999</v>
      </c>
      <c r="G23" s="596">
        <v>12.354000000000001</v>
      </c>
      <c r="H23" s="596">
        <f t="shared" si="2"/>
        <v>25.401</v>
      </c>
      <c r="I23" s="597">
        <f t="shared" si="3"/>
        <v>5.223022715641116</v>
      </c>
      <c r="J23" s="595">
        <v>419.08299999999997</v>
      </c>
      <c r="K23" s="596">
        <v>64.57</v>
      </c>
      <c r="L23" s="596">
        <f t="shared" si="4"/>
        <v>483.65299999999996</v>
      </c>
      <c r="M23" s="597">
        <f t="shared" si="5"/>
        <v>0.010041764678720337</v>
      </c>
      <c r="N23" s="595">
        <v>104.54</v>
      </c>
      <c r="O23" s="596">
        <v>56.851</v>
      </c>
      <c r="P23" s="596">
        <f t="shared" si="6"/>
        <v>161.39100000000002</v>
      </c>
      <c r="Q23" s="597">
        <f t="shared" si="7"/>
        <v>1.9967780111654299</v>
      </c>
    </row>
    <row r="24" spans="1:17" s="593" customFormat="1" ht="18" customHeight="1">
      <c r="A24" s="594" t="s">
        <v>258</v>
      </c>
      <c r="B24" s="595">
        <v>36.481</v>
      </c>
      <c r="C24" s="596">
        <v>104.57799999999999</v>
      </c>
      <c r="D24" s="596">
        <f t="shared" si="0"/>
        <v>141.059</v>
      </c>
      <c r="E24" s="597">
        <f t="shared" si="1"/>
        <v>0.007722159272498024</v>
      </c>
      <c r="F24" s="595">
        <v>30.662999999999997</v>
      </c>
      <c r="G24" s="596">
        <v>45.613</v>
      </c>
      <c r="H24" s="596">
        <f t="shared" si="2"/>
        <v>76.276</v>
      </c>
      <c r="I24" s="597">
        <f t="shared" si="3"/>
        <v>0.8493235093607425</v>
      </c>
      <c r="J24" s="595">
        <v>87.628</v>
      </c>
      <c r="K24" s="596">
        <v>186.294</v>
      </c>
      <c r="L24" s="596">
        <f t="shared" si="4"/>
        <v>273.922</v>
      </c>
      <c r="M24" s="597">
        <f t="shared" si="5"/>
        <v>0.005687259800568657</v>
      </c>
      <c r="N24" s="595">
        <v>86.056</v>
      </c>
      <c r="O24" s="596">
        <v>138.312</v>
      </c>
      <c r="P24" s="596">
        <f t="shared" si="6"/>
        <v>224.368</v>
      </c>
      <c r="Q24" s="597">
        <f t="shared" si="7"/>
        <v>0.22086037224559663</v>
      </c>
    </row>
    <row r="25" spans="1:17" s="593" customFormat="1" ht="18" customHeight="1">
      <c r="A25" s="594" t="s">
        <v>259</v>
      </c>
      <c r="B25" s="595">
        <v>62.647999999999996</v>
      </c>
      <c r="C25" s="596">
        <v>74.1</v>
      </c>
      <c r="D25" s="596">
        <f t="shared" si="0"/>
        <v>136.748</v>
      </c>
      <c r="E25" s="597">
        <f t="shared" si="1"/>
        <v>0.007486157112949615</v>
      </c>
      <c r="F25" s="595">
        <v>55.123999999999995</v>
      </c>
      <c r="G25" s="596">
        <v>61.013000000000005</v>
      </c>
      <c r="H25" s="596">
        <f t="shared" si="2"/>
        <v>116.137</v>
      </c>
      <c r="I25" s="597">
        <f t="shared" si="3"/>
        <v>0.17747143459879267</v>
      </c>
      <c r="J25" s="595">
        <v>164.59</v>
      </c>
      <c r="K25" s="596">
        <v>165.556</v>
      </c>
      <c r="L25" s="596">
        <f t="shared" si="4"/>
        <v>330.146</v>
      </c>
      <c r="M25" s="597">
        <f t="shared" si="5"/>
        <v>0.00685460121537715</v>
      </c>
      <c r="N25" s="595">
        <v>181.07200000000003</v>
      </c>
      <c r="O25" s="596">
        <v>204.88099999999997</v>
      </c>
      <c r="P25" s="596">
        <f t="shared" si="6"/>
        <v>385.953</v>
      </c>
      <c r="Q25" s="597">
        <f t="shared" si="7"/>
        <v>-0.14459532637393657</v>
      </c>
    </row>
    <row r="26" spans="1:17" s="593" customFormat="1" ht="18" customHeight="1">
      <c r="A26" s="594" t="s">
        <v>263</v>
      </c>
      <c r="B26" s="595">
        <v>43.901</v>
      </c>
      <c r="C26" s="596">
        <v>86.75899999999999</v>
      </c>
      <c r="D26" s="596">
        <f t="shared" si="0"/>
        <v>130.66</v>
      </c>
      <c r="E26" s="597">
        <f t="shared" si="1"/>
        <v>0.007152874545719109</v>
      </c>
      <c r="F26" s="595">
        <v>31.909</v>
      </c>
      <c r="G26" s="596">
        <v>57.338</v>
      </c>
      <c r="H26" s="596">
        <f t="shared" si="2"/>
        <v>89.247</v>
      </c>
      <c r="I26" s="597">
        <f t="shared" si="3"/>
        <v>0.4640268020213565</v>
      </c>
      <c r="J26" s="595">
        <v>123.83199999999998</v>
      </c>
      <c r="K26" s="596">
        <v>256.42400000000004</v>
      </c>
      <c r="L26" s="596">
        <f t="shared" si="4"/>
        <v>380.25600000000003</v>
      </c>
      <c r="M26" s="597">
        <f t="shared" si="5"/>
        <v>0.007895001725765127</v>
      </c>
      <c r="N26" s="595">
        <v>103.36</v>
      </c>
      <c r="O26" s="596">
        <v>189.795</v>
      </c>
      <c r="P26" s="596">
        <f t="shared" si="6"/>
        <v>293.155</v>
      </c>
      <c r="Q26" s="597">
        <f t="shared" si="7"/>
        <v>0.2971158602104691</v>
      </c>
    </row>
    <row r="27" spans="1:17" s="593" customFormat="1" ht="18" customHeight="1">
      <c r="A27" s="594" t="s">
        <v>254</v>
      </c>
      <c r="B27" s="595">
        <v>60.80399999999999</v>
      </c>
      <c r="C27" s="596">
        <v>61.18300000000001</v>
      </c>
      <c r="D27" s="596">
        <f t="shared" si="0"/>
        <v>121.987</v>
      </c>
      <c r="E27" s="597">
        <f t="shared" si="1"/>
        <v>0.006678078273447397</v>
      </c>
      <c r="F27" s="595">
        <v>131.252</v>
      </c>
      <c r="G27" s="596">
        <v>142.606</v>
      </c>
      <c r="H27" s="596">
        <f t="shared" si="2"/>
        <v>273.858</v>
      </c>
      <c r="I27" s="597">
        <f t="shared" si="3"/>
        <v>-0.5545611229177165</v>
      </c>
      <c r="J27" s="595">
        <v>233.88</v>
      </c>
      <c r="K27" s="596">
        <v>195.66900000000007</v>
      </c>
      <c r="L27" s="596">
        <f t="shared" si="4"/>
        <v>429.5490000000001</v>
      </c>
      <c r="M27" s="597">
        <f t="shared" si="5"/>
        <v>0.008918439410030834</v>
      </c>
      <c r="N27" s="595">
        <v>343.299</v>
      </c>
      <c r="O27" s="596">
        <v>278.32300000000004</v>
      </c>
      <c r="P27" s="596">
        <f t="shared" si="6"/>
        <v>621.6220000000001</v>
      </c>
      <c r="Q27" s="597">
        <f t="shared" si="7"/>
        <v>-0.3089868119210709</v>
      </c>
    </row>
    <row r="28" spans="1:17" s="593" customFormat="1" ht="18" customHeight="1">
      <c r="A28" s="594" t="s">
        <v>256</v>
      </c>
      <c r="B28" s="595">
        <v>82.94800000000001</v>
      </c>
      <c r="C28" s="596">
        <v>35.541</v>
      </c>
      <c r="D28" s="596">
        <f t="shared" si="0"/>
        <v>118.489</v>
      </c>
      <c r="E28" s="597">
        <f t="shared" si="1"/>
        <v>0.006486583132157597</v>
      </c>
      <c r="F28" s="595">
        <v>74.541</v>
      </c>
      <c r="G28" s="596">
        <v>44.852</v>
      </c>
      <c r="H28" s="596">
        <f t="shared" si="2"/>
        <v>119.393</v>
      </c>
      <c r="I28" s="597">
        <f t="shared" si="3"/>
        <v>-0.007571633177824499</v>
      </c>
      <c r="J28" s="595">
        <v>232.17200000000003</v>
      </c>
      <c r="K28" s="596">
        <v>97.47100000000003</v>
      </c>
      <c r="L28" s="596">
        <f t="shared" si="4"/>
        <v>329.64300000000003</v>
      </c>
      <c r="M28" s="597">
        <f t="shared" si="5"/>
        <v>0.006844157761840428</v>
      </c>
      <c r="N28" s="595">
        <v>258.74399999999997</v>
      </c>
      <c r="O28" s="596">
        <v>136.88199999999998</v>
      </c>
      <c r="P28" s="596">
        <f t="shared" si="6"/>
        <v>395.626</v>
      </c>
      <c r="Q28" s="597">
        <f t="shared" si="7"/>
        <v>-0.1667812530015721</v>
      </c>
    </row>
    <row r="29" spans="1:17" s="593" customFormat="1" ht="18" customHeight="1">
      <c r="A29" s="594" t="s">
        <v>264</v>
      </c>
      <c r="B29" s="595">
        <v>56.15299999999999</v>
      </c>
      <c r="C29" s="596">
        <v>60.370999999999995</v>
      </c>
      <c r="D29" s="596">
        <f t="shared" si="0"/>
        <v>116.52399999999999</v>
      </c>
      <c r="E29" s="597">
        <f t="shared" si="1"/>
        <v>0.00637901081865432</v>
      </c>
      <c r="F29" s="595">
        <v>5.212000000000001</v>
      </c>
      <c r="G29" s="596">
        <v>11.986999999999998</v>
      </c>
      <c r="H29" s="596">
        <f t="shared" si="2"/>
        <v>17.198999999999998</v>
      </c>
      <c r="I29" s="597">
        <f t="shared" si="3"/>
        <v>5.775045060759346</v>
      </c>
      <c r="J29" s="595">
        <v>75.369</v>
      </c>
      <c r="K29" s="596">
        <v>86.21299999999998</v>
      </c>
      <c r="L29" s="596">
        <f t="shared" si="4"/>
        <v>161.582</v>
      </c>
      <c r="M29" s="597">
        <f t="shared" si="5"/>
        <v>0.0033548193029237687</v>
      </c>
      <c r="N29" s="595">
        <v>23.230999999999995</v>
      </c>
      <c r="O29" s="596">
        <v>32.11800000000001</v>
      </c>
      <c r="P29" s="596">
        <f t="shared" si="6"/>
        <v>55.349000000000004</v>
      </c>
      <c r="Q29" s="597">
        <f t="shared" si="7"/>
        <v>1.919330069197275</v>
      </c>
    </row>
    <row r="30" spans="1:17" s="593" customFormat="1" ht="18" customHeight="1">
      <c r="A30" s="594" t="s">
        <v>257</v>
      </c>
      <c r="B30" s="595">
        <v>33.263</v>
      </c>
      <c r="C30" s="596">
        <v>66.74</v>
      </c>
      <c r="D30" s="596">
        <f t="shared" si="0"/>
        <v>100.00299999999999</v>
      </c>
      <c r="E30" s="597">
        <f t="shared" si="1"/>
        <v>0.005474582222528303</v>
      </c>
      <c r="F30" s="595">
        <v>38.876</v>
      </c>
      <c r="G30" s="596">
        <v>57.86</v>
      </c>
      <c r="H30" s="596">
        <f t="shared" si="2"/>
        <v>96.73599999999999</v>
      </c>
      <c r="I30" s="597">
        <f t="shared" si="3"/>
        <v>0.03377232881243786</v>
      </c>
      <c r="J30" s="595">
        <v>152.315</v>
      </c>
      <c r="K30" s="596">
        <v>248.11800000000008</v>
      </c>
      <c r="L30" s="596">
        <f t="shared" si="4"/>
        <v>400.4330000000001</v>
      </c>
      <c r="M30" s="597">
        <f t="shared" si="5"/>
        <v>0.008313923320219293</v>
      </c>
      <c r="N30" s="595">
        <v>115.88200000000002</v>
      </c>
      <c r="O30" s="596">
        <v>180.178</v>
      </c>
      <c r="P30" s="596">
        <f t="shared" si="6"/>
        <v>296.06</v>
      </c>
      <c r="Q30" s="597">
        <f t="shared" si="7"/>
        <v>0.3525400256704725</v>
      </c>
    </row>
    <row r="31" spans="1:17" s="593" customFormat="1" ht="18" customHeight="1">
      <c r="A31" s="594" t="s">
        <v>280</v>
      </c>
      <c r="B31" s="595">
        <v>43.848</v>
      </c>
      <c r="C31" s="596">
        <v>48.356</v>
      </c>
      <c r="D31" s="596">
        <f t="shared" si="0"/>
        <v>92.20400000000001</v>
      </c>
      <c r="E31" s="597">
        <f t="shared" si="1"/>
        <v>0.005047632363489093</v>
      </c>
      <c r="F31" s="595">
        <v>33.193999999999996</v>
      </c>
      <c r="G31" s="596">
        <v>79.013</v>
      </c>
      <c r="H31" s="596">
        <f t="shared" si="2"/>
        <v>112.207</v>
      </c>
      <c r="I31" s="597">
        <f t="shared" si="3"/>
        <v>-0.17826873546213684</v>
      </c>
      <c r="J31" s="595">
        <v>93.80800000000002</v>
      </c>
      <c r="K31" s="596">
        <v>152.11399999999998</v>
      </c>
      <c r="L31" s="596">
        <f t="shared" si="4"/>
        <v>245.922</v>
      </c>
      <c r="M31" s="597">
        <f t="shared" si="5"/>
        <v>0.0051059144744688085</v>
      </c>
      <c r="N31" s="595">
        <v>142.37899999999996</v>
      </c>
      <c r="O31" s="596">
        <v>220.262</v>
      </c>
      <c r="P31" s="596">
        <f t="shared" si="6"/>
        <v>362.64099999999996</v>
      </c>
      <c r="Q31" s="597">
        <f t="shared" si="7"/>
        <v>-0.3218582565126391</v>
      </c>
    </row>
    <row r="32" spans="1:17" s="593" customFormat="1" ht="18" customHeight="1">
      <c r="A32" s="594" t="s">
        <v>291</v>
      </c>
      <c r="B32" s="595">
        <v>18.11</v>
      </c>
      <c r="C32" s="596">
        <v>49.56</v>
      </c>
      <c r="D32" s="596">
        <f t="shared" si="0"/>
        <v>67.67</v>
      </c>
      <c r="E32" s="597">
        <f t="shared" si="1"/>
        <v>0.003704538653825288</v>
      </c>
      <c r="F32" s="595">
        <v>41.69</v>
      </c>
      <c r="G32" s="596">
        <v>59.375</v>
      </c>
      <c r="H32" s="596">
        <f t="shared" si="2"/>
        <v>101.065</v>
      </c>
      <c r="I32" s="597">
        <f t="shared" si="3"/>
        <v>-0.3304309107999802</v>
      </c>
      <c r="J32" s="595">
        <v>36.06</v>
      </c>
      <c r="K32" s="596">
        <v>80.65</v>
      </c>
      <c r="L32" s="596">
        <f t="shared" si="4"/>
        <v>116.71000000000001</v>
      </c>
      <c r="M32" s="597">
        <f t="shared" si="5"/>
        <v>0.002423171893182614</v>
      </c>
      <c r="N32" s="595">
        <v>54.37</v>
      </c>
      <c r="O32" s="596">
        <v>79.735</v>
      </c>
      <c r="P32" s="596">
        <f t="shared" si="6"/>
        <v>134.105</v>
      </c>
      <c r="Q32" s="597">
        <f t="shared" si="7"/>
        <v>-0.12971179299802382</v>
      </c>
    </row>
    <row r="33" spans="1:17" s="593" customFormat="1" ht="18" customHeight="1">
      <c r="A33" s="594" t="s">
        <v>260</v>
      </c>
      <c r="B33" s="595">
        <v>9.752</v>
      </c>
      <c r="C33" s="596">
        <v>49.45</v>
      </c>
      <c r="D33" s="596">
        <f t="shared" si="0"/>
        <v>59.202000000000005</v>
      </c>
      <c r="E33" s="597">
        <f t="shared" si="1"/>
        <v>0.0032409649384330533</v>
      </c>
      <c r="F33" s="595">
        <v>60.975</v>
      </c>
      <c r="G33" s="596">
        <v>65.386</v>
      </c>
      <c r="H33" s="596">
        <f t="shared" si="2"/>
        <v>126.36099999999999</v>
      </c>
      <c r="I33" s="597">
        <f t="shared" si="3"/>
        <v>-0.5314851892593442</v>
      </c>
      <c r="J33" s="595">
        <v>21.264</v>
      </c>
      <c r="K33" s="596">
        <v>63</v>
      </c>
      <c r="L33" s="596">
        <f t="shared" si="4"/>
        <v>84.264</v>
      </c>
      <c r="M33" s="597">
        <f t="shared" si="5"/>
        <v>0.0017495172342313404</v>
      </c>
      <c r="N33" s="595">
        <v>86.57900000000001</v>
      </c>
      <c r="O33" s="596">
        <v>88.278</v>
      </c>
      <c r="P33" s="596">
        <f t="shared" si="6"/>
        <v>174.85700000000003</v>
      </c>
      <c r="Q33" s="597">
        <f t="shared" si="7"/>
        <v>-0.5180976455046125</v>
      </c>
    </row>
    <row r="34" spans="1:17" s="593" customFormat="1" ht="18" customHeight="1">
      <c r="A34" s="594" t="s">
        <v>292</v>
      </c>
      <c r="B34" s="595">
        <v>22.054</v>
      </c>
      <c r="C34" s="596">
        <v>33.83</v>
      </c>
      <c r="D34" s="596">
        <f t="shared" si="0"/>
        <v>55.884</v>
      </c>
      <c r="E34" s="597">
        <f t="shared" si="1"/>
        <v>0.0030593237495252315</v>
      </c>
      <c r="F34" s="595">
        <v>15.93</v>
      </c>
      <c r="G34" s="596">
        <v>15.054000000000002</v>
      </c>
      <c r="H34" s="596">
        <f t="shared" si="2"/>
        <v>30.984</v>
      </c>
      <c r="I34" s="597">
        <f t="shared" si="3"/>
        <v>0.8036405886909372</v>
      </c>
      <c r="J34" s="595">
        <v>70.16400000000003</v>
      </c>
      <c r="K34" s="596">
        <v>101.13800000000003</v>
      </c>
      <c r="L34" s="596">
        <f t="shared" si="4"/>
        <v>171.30200000000008</v>
      </c>
      <c r="M34" s="597">
        <f t="shared" si="5"/>
        <v>0.0035566291804127173</v>
      </c>
      <c r="N34" s="595">
        <v>39.734</v>
      </c>
      <c r="O34" s="596">
        <v>43.692</v>
      </c>
      <c r="P34" s="596">
        <f t="shared" si="6"/>
        <v>83.426</v>
      </c>
      <c r="Q34" s="597">
        <f t="shared" si="7"/>
        <v>1.0533406851581049</v>
      </c>
    </row>
    <row r="35" spans="1:17" s="593" customFormat="1" ht="18" customHeight="1">
      <c r="A35" s="594" t="s">
        <v>293</v>
      </c>
      <c r="B35" s="595">
        <v>13.46</v>
      </c>
      <c r="C35" s="596">
        <v>38.56</v>
      </c>
      <c r="D35" s="596">
        <f t="shared" si="0"/>
        <v>52.02</v>
      </c>
      <c r="E35" s="597">
        <f t="shared" si="1"/>
        <v>0.0028477922383920717</v>
      </c>
      <c r="F35" s="595">
        <v>2</v>
      </c>
      <c r="G35" s="596">
        <v>10</v>
      </c>
      <c r="H35" s="596">
        <f t="shared" si="2"/>
        <v>12</v>
      </c>
      <c r="I35" s="597">
        <f t="shared" si="3"/>
        <v>3.335</v>
      </c>
      <c r="J35" s="595">
        <v>33.47</v>
      </c>
      <c r="K35" s="596">
        <v>84</v>
      </c>
      <c r="L35" s="596">
        <f t="shared" si="4"/>
        <v>117.47</v>
      </c>
      <c r="M35" s="597">
        <f t="shared" si="5"/>
        <v>0.0024389512663196096</v>
      </c>
      <c r="N35" s="595">
        <v>21.73</v>
      </c>
      <c r="O35" s="596">
        <v>35.44</v>
      </c>
      <c r="P35" s="596">
        <f t="shared" si="6"/>
        <v>57.17</v>
      </c>
      <c r="Q35" s="597">
        <f t="shared" si="7"/>
        <v>1.054748994227742</v>
      </c>
    </row>
    <row r="36" spans="1:17" s="593" customFormat="1" ht="18" customHeight="1">
      <c r="A36" s="594" t="s">
        <v>294</v>
      </c>
      <c r="B36" s="595">
        <v>3.78</v>
      </c>
      <c r="C36" s="596">
        <v>37.8</v>
      </c>
      <c r="D36" s="596">
        <f t="shared" si="0"/>
        <v>41.58</v>
      </c>
      <c r="E36" s="597">
        <f t="shared" si="1"/>
        <v>0.0022762630002372613</v>
      </c>
      <c r="F36" s="595">
        <v>9.634</v>
      </c>
      <c r="G36" s="596">
        <v>12.934</v>
      </c>
      <c r="H36" s="596">
        <f t="shared" si="2"/>
        <v>22.567999999999998</v>
      </c>
      <c r="I36" s="597">
        <f t="shared" si="3"/>
        <v>0.8424317617866006</v>
      </c>
      <c r="J36" s="595">
        <v>13.92</v>
      </c>
      <c r="K36" s="596">
        <v>159.3</v>
      </c>
      <c r="L36" s="596">
        <f t="shared" si="4"/>
        <v>173.22</v>
      </c>
      <c r="M36" s="597">
        <f t="shared" si="5"/>
        <v>0.0035964513352505553</v>
      </c>
      <c r="N36" s="595">
        <v>52.298</v>
      </c>
      <c r="O36" s="596">
        <v>92.464</v>
      </c>
      <c r="P36" s="596">
        <f t="shared" si="6"/>
        <v>144.762</v>
      </c>
      <c r="Q36" s="597">
        <f t="shared" si="7"/>
        <v>0.19658473908898744</v>
      </c>
    </row>
    <row r="37" spans="1:17" s="593" customFormat="1" ht="18" customHeight="1">
      <c r="A37" s="594" t="s">
        <v>295</v>
      </c>
      <c r="B37" s="595">
        <v>18.582</v>
      </c>
      <c r="C37" s="596">
        <v>17.826</v>
      </c>
      <c r="D37" s="596">
        <f t="shared" si="0"/>
        <v>36.408</v>
      </c>
      <c r="E37" s="597">
        <f t="shared" si="1"/>
        <v>0.0019931261017950507</v>
      </c>
      <c r="F37" s="595">
        <v>48.01</v>
      </c>
      <c r="G37" s="596">
        <v>31.82</v>
      </c>
      <c r="H37" s="596">
        <f t="shared" si="2"/>
        <v>79.83</v>
      </c>
      <c r="I37" s="597">
        <f t="shared" si="3"/>
        <v>-0.5439308530627583</v>
      </c>
      <c r="J37" s="595">
        <v>59.461</v>
      </c>
      <c r="K37" s="596">
        <v>57.873</v>
      </c>
      <c r="L37" s="596">
        <f t="shared" si="4"/>
        <v>117.334</v>
      </c>
      <c r="M37" s="597">
        <f t="shared" si="5"/>
        <v>0.0024361275890214104</v>
      </c>
      <c r="N37" s="595">
        <v>85.614</v>
      </c>
      <c r="O37" s="596">
        <v>56.043000000000006</v>
      </c>
      <c r="P37" s="596">
        <f t="shared" si="6"/>
        <v>141.657</v>
      </c>
      <c r="Q37" s="597">
        <f t="shared" si="7"/>
        <v>-0.1717034809434056</v>
      </c>
    </row>
    <row r="38" spans="1:17" s="593" customFormat="1" ht="18" customHeight="1">
      <c r="A38" s="594" t="s">
        <v>296</v>
      </c>
      <c r="B38" s="595">
        <v>0.4</v>
      </c>
      <c r="C38" s="596">
        <v>36</v>
      </c>
      <c r="D38" s="596">
        <f t="shared" si="0"/>
        <v>36.4</v>
      </c>
      <c r="E38" s="597">
        <f t="shared" si="1"/>
        <v>0.0019926881483558517</v>
      </c>
      <c r="F38" s="595">
        <v>11</v>
      </c>
      <c r="G38" s="596">
        <v>5.08</v>
      </c>
      <c r="H38" s="596">
        <f t="shared" si="2"/>
        <v>16.08</v>
      </c>
      <c r="I38" s="597">
        <f t="shared" si="3"/>
        <v>1.2636815920398012</v>
      </c>
      <c r="J38" s="595">
        <v>24.07</v>
      </c>
      <c r="K38" s="596">
        <v>67.77</v>
      </c>
      <c r="L38" s="596">
        <f t="shared" si="4"/>
        <v>91.84</v>
      </c>
      <c r="M38" s="597">
        <f t="shared" si="5"/>
        <v>0.0019068126696074991</v>
      </c>
      <c r="N38" s="595">
        <v>24.48</v>
      </c>
      <c r="O38" s="596">
        <v>13.08</v>
      </c>
      <c r="P38" s="596">
        <f t="shared" si="6"/>
        <v>37.56</v>
      </c>
      <c r="Q38" s="597">
        <f t="shared" si="7"/>
        <v>1.445154419595314</v>
      </c>
    </row>
    <row r="39" spans="1:17" s="593" customFormat="1" ht="18" customHeight="1">
      <c r="A39" s="594" t="s">
        <v>297</v>
      </c>
      <c r="B39" s="595">
        <v>13</v>
      </c>
      <c r="C39" s="596">
        <v>18</v>
      </c>
      <c r="D39" s="596">
        <f t="shared" si="0"/>
        <v>31</v>
      </c>
      <c r="E39" s="597">
        <f t="shared" si="1"/>
        <v>0.001697069576896467</v>
      </c>
      <c r="F39" s="595">
        <v>12</v>
      </c>
      <c r="G39" s="596">
        <v>14.5</v>
      </c>
      <c r="H39" s="596">
        <f t="shared" si="2"/>
        <v>26.5</v>
      </c>
      <c r="I39" s="597">
        <f t="shared" si="3"/>
        <v>0.16981132075471694</v>
      </c>
      <c r="J39" s="595">
        <v>53.4</v>
      </c>
      <c r="K39" s="596">
        <v>72.18</v>
      </c>
      <c r="L39" s="596">
        <f t="shared" si="4"/>
        <v>125.58000000000001</v>
      </c>
      <c r="M39" s="597">
        <f t="shared" si="5"/>
        <v>0.0026073337875578153</v>
      </c>
      <c r="N39" s="595">
        <v>45</v>
      </c>
      <c r="O39" s="596">
        <v>68.8</v>
      </c>
      <c r="P39" s="596">
        <f t="shared" si="6"/>
        <v>113.8</v>
      </c>
      <c r="Q39" s="597">
        <f t="shared" si="7"/>
        <v>0.10351493848857651</v>
      </c>
    </row>
    <row r="40" spans="1:17" s="593" customFormat="1" ht="18" customHeight="1">
      <c r="A40" s="594" t="s">
        <v>261</v>
      </c>
      <c r="B40" s="595">
        <v>11.492</v>
      </c>
      <c r="C40" s="596">
        <v>18.825999999999997</v>
      </c>
      <c r="D40" s="596">
        <f t="shared" si="0"/>
        <v>30.317999999999998</v>
      </c>
      <c r="E40" s="597">
        <f t="shared" si="1"/>
        <v>0.0016597340462047446</v>
      </c>
      <c r="F40" s="595">
        <v>25.965</v>
      </c>
      <c r="G40" s="596">
        <v>34.577</v>
      </c>
      <c r="H40" s="596">
        <f t="shared" si="2"/>
        <v>60.542</v>
      </c>
      <c r="I40" s="597">
        <f t="shared" si="3"/>
        <v>-0.4992236794291567</v>
      </c>
      <c r="J40" s="595">
        <v>48.283</v>
      </c>
      <c r="K40" s="596">
        <v>66.30900000000001</v>
      </c>
      <c r="L40" s="596">
        <f t="shared" si="4"/>
        <v>114.59200000000001</v>
      </c>
      <c r="M40" s="597">
        <f t="shared" si="5"/>
        <v>0.0023791972717297754</v>
      </c>
      <c r="N40" s="595">
        <v>49.44</v>
      </c>
      <c r="O40" s="596">
        <v>80.13</v>
      </c>
      <c r="P40" s="596">
        <f t="shared" si="6"/>
        <v>129.57</v>
      </c>
      <c r="Q40" s="597">
        <f t="shared" si="7"/>
        <v>-0.11559774639191156</v>
      </c>
    </row>
    <row r="41" spans="1:17" s="593" customFormat="1" ht="18" customHeight="1">
      <c r="A41" s="594" t="s">
        <v>298</v>
      </c>
      <c r="B41" s="595">
        <v>14.24</v>
      </c>
      <c r="C41" s="596">
        <v>11.3</v>
      </c>
      <c r="D41" s="596">
        <f t="shared" si="0"/>
        <v>25.54</v>
      </c>
      <c r="E41" s="597">
        <f t="shared" si="1"/>
        <v>0.0013981663546430894</v>
      </c>
      <c r="F41" s="595">
        <v>5.1</v>
      </c>
      <c r="G41" s="596">
        <v>3.6</v>
      </c>
      <c r="H41" s="596">
        <f t="shared" si="2"/>
        <v>8.7</v>
      </c>
      <c r="I41" s="597">
        <f t="shared" si="3"/>
        <v>1.9356321839080461</v>
      </c>
      <c r="J41" s="595">
        <v>45.56</v>
      </c>
      <c r="K41" s="596">
        <v>40.76</v>
      </c>
      <c r="L41" s="596">
        <f t="shared" si="4"/>
        <v>86.32</v>
      </c>
      <c r="M41" s="597">
        <f t="shared" si="5"/>
        <v>0.0017922045910335291</v>
      </c>
      <c r="N41" s="595">
        <v>22.4</v>
      </c>
      <c r="O41" s="596">
        <v>18.5</v>
      </c>
      <c r="P41" s="596">
        <f t="shared" si="6"/>
        <v>40.9</v>
      </c>
      <c r="Q41" s="597">
        <f t="shared" si="7"/>
        <v>1.110513447432763</v>
      </c>
    </row>
    <row r="42" spans="1:17" s="593" customFormat="1" ht="18" customHeight="1">
      <c r="A42" s="594" t="s">
        <v>266</v>
      </c>
      <c r="B42" s="595">
        <v>6.953</v>
      </c>
      <c r="C42" s="596">
        <v>15.989</v>
      </c>
      <c r="D42" s="596">
        <f t="shared" si="0"/>
        <v>22.942</v>
      </c>
      <c r="E42" s="597">
        <f t="shared" si="1"/>
        <v>0.0012559409752631854</v>
      </c>
      <c r="F42" s="595">
        <v>6.125</v>
      </c>
      <c r="G42" s="596">
        <v>13.295</v>
      </c>
      <c r="H42" s="596">
        <f t="shared" si="2"/>
        <v>19.42</v>
      </c>
      <c r="I42" s="597">
        <f t="shared" si="3"/>
        <v>0.18135942327497423</v>
      </c>
      <c r="J42" s="595">
        <v>19.380999999999997</v>
      </c>
      <c r="K42" s="596">
        <v>48.117</v>
      </c>
      <c r="L42" s="596">
        <f t="shared" si="4"/>
        <v>67.49799999999999</v>
      </c>
      <c r="M42" s="597">
        <f t="shared" si="5"/>
        <v>0.0014014159578959818</v>
      </c>
      <c r="N42" s="595">
        <v>18.195</v>
      </c>
      <c r="O42" s="596">
        <v>44.441</v>
      </c>
      <c r="P42" s="596">
        <f t="shared" si="6"/>
        <v>62.636</v>
      </c>
      <c r="Q42" s="597">
        <f t="shared" si="7"/>
        <v>0.07762309215147822</v>
      </c>
    </row>
    <row r="43" spans="1:17" s="593" customFormat="1" ht="18" customHeight="1">
      <c r="A43" s="594" t="s">
        <v>279</v>
      </c>
      <c r="B43" s="595">
        <v>8.47</v>
      </c>
      <c r="C43" s="596">
        <v>14.14</v>
      </c>
      <c r="D43" s="596">
        <f t="shared" si="0"/>
        <v>22.61</v>
      </c>
      <c r="E43" s="597">
        <f t="shared" si="1"/>
        <v>0.0012377659075364232</v>
      </c>
      <c r="F43" s="595">
        <v>8.524</v>
      </c>
      <c r="G43" s="596">
        <v>13.347000000000001</v>
      </c>
      <c r="H43" s="596">
        <f t="shared" si="2"/>
        <v>21.871000000000002</v>
      </c>
      <c r="I43" s="597">
        <f t="shared" si="3"/>
        <v>0.03378903570938663</v>
      </c>
      <c r="J43" s="595">
        <v>24.854</v>
      </c>
      <c r="K43" s="596">
        <v>39.901</v>
      </c>
      <c r="L43" s="596">
        <f t="shared" si="4"/>
        <v>64.755</v>
      </c>
      <c r="M43" s="597">
        <f t="shared" si="5"/>
        <v>0.0013444648782712718</v>
      </c>
      <c r="N43" s="595">
        <v>38.068000000000005</v>
      </c>
      <c r="O43" s="596">
        <v>43.23</v>
      </c>
      <c r="P43" s="596">
        <f t="shared" si="6"/>
        <v>81.298</v>
      </c>
      <c r="Q43" s="597">
        <f t="shared" si="7"/>
        <v>-0.2034859406135453</v>
      </c>
    </row>
    <row r="44" spans="1:17" s="593" customFormat="1" ht="18" customHeight="1">
      <c r="A44" s="594" t="s">
        <v>299</v>
      </c>
      <c r="B44" s="595">
        <v>11.012</v>
      </c>
      <c r="C44" s="596">
        <v>11.367</v>
      </c>
      <c r="D44" s="596">
        <f t="shared" si="0"/>
        <v>22.379</v>
      </c>
      <c r="E44" s="597">
        <f t="shared" si="1"/>
        <v>0.0012251200019795497</v>
      </c>
      <c r="F44" s="595">
        <v>5.9110000000000005</v>
      </c>
      <c r="G44" s="596">
        <v>3.7410000000000005</v>
      </c>
      <c r="H44" s="596">
        <f t="shared" si="2"/>
        <v>9.652000000000001</v>
      </c>
      <c r="I44" s="597">
        <f t="shared" si="3"/>
        <v>1.318586821384169</v>
      </c>
      <c r="J44" s="595">
        <v>30.704</v>
      </c>
      <c r="K44" s="596">
        <v>35.433</v>
      </c>
      <c r="L44" s="596">
        <f t="shared" si="4"/>
        <v>66.137</v>
      </c>
      <c r="M44" s="597">
        <f t="shared" si="5"/>
        <v>0.0013731584225809142</v>
      </c>
      <c r="N44" s="595">
        <v>15.916999999999998</v>
      </c>
      <c r="O44" s="596">
        <v>20.774</v>
      </c>
      <c r="P44" s="596">
        <f t="shared" si="6"/>
        <v>36.691</v>
      </c>
      <c r="Q44" s="597">
        <f t="shared" si="7"/>
        <v>0.8025401324575507</v>
      </c>
    </row>
    <row r="45" spans="1:17" s="593" customFormat="1" ht="18" customHeight="1">
      <c r="A45" s="594" t="s">
        <v>262</v>
      </c>
      <c r="B45" s="595">
        <v>7.928000000000001</v>
      </c>
      <c r="C45" s="596">
        <v>12.992999999999999</v>
      </c>
      <c r="D45" s="596">
        <f t="shared" si="0"/>
        <v>20.921</v>
      </c>
      <c r="E45" s="597">
        <f t="shared" si="1"/>
        <v>0.0011453029876855158</v>
      </c>
      <c r="F45" s="595">
        <v>7.832000000000001</v>
      </c>
      <c r="G45" s="596">
        <v>12.16</v>
      </c>
      <c r="H45" s="596">
        <f t="shared" si="2"/>
        <v>19.992</v>
      </c>
      <c r="I45" s="597">
        <f t="shared" si="3"/>
        <v>0.04646858743497395</v>
      </c>
      <c r="J45" s="595">
        <v>24.90300000000001</v>
      </c>
      <c r="K45" s="596">
        <v>41.07</v>
      </c>
      <c r="L45" s="596">
        <f t="shared" si="4"/>
        <v>65.97300000000001</v>
      </c>
      <c r="M45" s="597">
        <f t="shared" si="5"/>
        <v>0.0013697533999566156</v>
      </c>
      <c r="N45" s="595">
        <v>28.798000000000005</v>
      </c>
      <c r="O45" s="596">
        <v>41.065</v>
      </c>
      <c r="P45" s="596">
        <f t="shared" si="6"/>
        <v>69.863</v>
      </c>
      <c r="Q45" s="597">
        <f t="shared" si="7"/>
        <v>-0.05568040307458866</v>
      </c>
    </row>
    <row r="46" spans="1:17" s="593" customFormat="1" ht="18" customHeight="1">
      <c r="A46" s="594" t="s">
        <v>278</v>
      </c>
      <c r="B46" s="595">
        <v>15.709</v>
      </c>
      <c r="C46" s="596">
        <v>4.931</v>
      </c>
      <c r="D46" s="596">
        <f t="shared" si="0"/>
        <v>20.64</v>
      </c>
      <c r="E46" s="597">
        <f t="shared" si="1"/>
        <v>0.001129919873133648</v>
      </c>
      <c r="F46" s="595">
        <v>27.034</v>
      </c>
      <c r="G46" s="596">
        <v>11.23</v>
      </c>
      <c r="H46" s="596">
        <f t="shared" si="2"/>
        <v>38.263999999999996</v>
      </c>
      <c r="I46" s="597">
        <f t="shared" si="3"/>
        <v>-0.46058958812460793</v>
      </c>
      <c r="J46" s="595">
        <v>66.22</v>
      </c>
      <c r="K46" s="596">
        <v>34.237</v>
      </c>
      <c r="L46" s="596">
        <f t="shared" si="4"/>
        <v>100.457</v>
      </c>
      <c r="M46" s="597">
        <f t="shared" si="5"/>
        <v>0.002085721693714727</v>
      </c>
      <c r="N46" s="595">
        <v>69.957</v>
      </c>
      <c r="O46" s="596">
        <v>30.575</v>
      </c>
      <c r="P46" s="596">
        <f t="shared" si="6"/>
        <v>100.532</v>
      </c>
      <c r="Q46" s="597">
        <f t="shared" si="7"/>
        <v>-0.0007460311144710241</v>
      </c>
    </row>
    <row r="47" spans="1:17" s="593" customFormat="1" ht="18" customHeight="1">
      <c r="A47" s="594" t="s">
        <v>267</v>
      </c>
      <c r="B47" s="595">
        <v>5.0280000000000005</v>
      </c>
      <c r="C47" s="596">
        <v>14.597999999999999</v>
      </c>
      <c r="D47" s="596">
        <f t="shared" si="0"/>
        <v>19.625999999999998</v>
      </c>
      <c r="E47" s="597">
        <f t="shared" si="1"/>
        <v>0.0010744092747151633</v>
      </c>
      <c r="F47" s="595">
        <v>5.284</v>
      </c>
      <c r="G47" s="596">
        <v>16.794</v>
      </c>
      <c r="H47" s="596">
        <f t="shared" si="2"/>
        <v>22.078</v>
      </c>
      <c r="I47" s="597">
        <f t="shared" si="3"/>
        <v>-0.11106078449134893</v>
      </c>
      <c r="J47" s="595">
        <v>31.401000000000003</v>
      </c>
      <c r="K47" s="596">
        <v>57.01400000000001</v>
      </c>
      <c r="L47" s="596">
        <f t="shared" si="4"/>
        <v>88.41500000000002</v>
      </c>
      <c r="M47" s="597">
        <f t="shared" si="5"/>
        <v>0.0018357016788256432</v>
      </c>
      <c r="N47" s="595">
        <v>19.261</v>
      </c>
      <c r="O47" s="596">
        <v>53.681999999999995</v>
      </c>
      <c r="P47" s="596">
        <f t="shared" si="6"/>
        <v>72.943</v>
      </c>
      <c r="Q47" s="597">
        <f t="shared" si="7"/>
        <v>0.21211082626160183</v>
      </c>
    </row>
    <row r="48" spans="1:17" s="593" customFormat="1" ht="18" customHeight="1">
      <c r="A48" s="594" t="s">
        <v>281</v>
      </c>
      <c r="B48" s="595">
        <v>7.219</v>
      </c>
      <c r="C48" s="596">
        <v>11.819</v>
      </c>
      <c r="D48" s="596">
        <f t="shared" si="0"/>
        <v>19.038</v>
      </c>
      <c r="E48" s="597">
        <f t="shared" si="1"/>
        <v>0.0010422196969340303</v>
      </c>
      <c r="F48" s="595">
        <v>11.961</v>
      </c>
      <c r="G48" s="596">
        <v>17.055</v>
      </c>
      <c r="H48" s="596">
        <f t="shared" si="2"/>
        <v>29.016</v>
      </c>
      <c r="I48" s="597">
        <f t="shared" si="3"/>
        <v>-0.3438792390405293</v>
      </c>
      <c r="J48" s="595">
        <v>30.627000000000002</v>
      </c>
      <c r="K48" s="596">
        <v>38.054</v>
      </c>
      <c r="L48" s="596">
        <f t="shared" si="4"/>
        <v>68.68100000000001</v>
      </c>
      <c r="M48" s="597">
        <f t="shared" si="5"/>
        <v>0.0014259777979237008</v>
      </c>
      <c r="N48" s="595">
        <v>39.047000000000004</v>
      </c>
      <c r="O48" s="596">
        <v>47.171</v>
      </c>
      <c r="P48" s="596">
        <f t="shared" si="6"/>
        <v>86.218</v>
      </c>
      <c r="Q48" s="597">
        <f t="shared" si="7"/>
        <v>-0.20340300169338177</v>
      </c>
    </row>
    <row r="49" spans="1:17" s="593" customFormat="1" ht="18" customHeight="1">
      <c r="A49" s="594" t="s">
        <v>269</v>
      </c>
      <c r="B49" s="595">
        <v>0.433</v>
      </c>
      <c r="C49" s="596">
        <v>17.029</v>
      </c>
      <c r="D49" s="596">
        <f t="shared" si="0"/>
        <v>17.462</v>
      </c>
      <c r="E49" s="597">
        <f t="shared" si="1"/>
        <v>0.0009559428694118099</v>
      </c>
      <c r="F49" s="595">
        <v>16.955</v>
      </c>
      <c r="G49" s="596">
        <v>12.422</v>
      </c>
      <c r="H49" s="596">
        <f t="shared" si="2"/>
        <v>29.377</v>
      </c>
      <c r="I49" s="597">
        <f t="shared" si="3"/>
        <v>-0.40558940667869425</v>
      </c>
      <c r="J49" s="595">
        <v>81.319</v>
      </c>
      <c r="K49" s="596">
        <v>134.799</v>
      </c>
      <c r="L49" s="596">
        <f t="shared" si="4"/>
        <v>216.118</v>
      </c>
      <c r="M49" s="597">
        <f t="shared" si="5"/>
        <v>0.004487113899501671</v>
      </c>
      <c r="N49" s="595">
        <v>19.271</v>
      </c>
      <c r="O49" s="596">
        <v>45.813</v>
      </c>
      <c r="P49" s="596">
        <f t="shared" si="6"/>
        <v>65.084</v>
      </c>
      <c r="Q49" s="597">
        <f t="shared" si="7"/>
        <v>2.320601069387253</v>
      </c>
    </row>
    <row r="50" spans="1:17" s="593" customFormat="1" ht="18" customHeight="1">
      <c r="A50" s="594" t="s">
        <v>274</v>
      </c>
      <c r="B50" s="595">
        <v>11.363</v>
      </c>
      <c r="C50" s="596">
        <v>5.823</v>
      </c>
      <c r="D50" s="596">
        <f t="shared" si="0"/>
        <v>17.186</v>
      </c>
      <c r="E50" s="597">
        <f t="shared" si="1"/>
        <v>0.0009408334757594414</v>
      </c>
      <c r="F50" s="595">
        <v>16.686</v>
      </c>
      <c r="G50" s="596">
        <v>4.545</v>
      </c>
      <c r="H50" s="596">
        <f t="shared" si="2"/>
        <v>21.231</v>
      </c>
      <c r="I50" s="597">
        <f t="shared" si="3"/>
        <v>-0.19052329141349922</v>
      </c>
      <c r="J50" s="595">
        <v>33.724000000000004</v>
      </c>
      <c r="K50" s="596">
        <v>15.619</v>
      </c>
      <c r="L50" s="596">
        <f t="shared" si="4"/>
        <v>49.343</v>
      </c>
      <c r="M50" s="597">
        <f t="shared" si="5"/>
        <v>0.001024475800919456</v>
      </c>
      <c r="N50" s="595">
        <v>36.671</v>
      </c>
      <c r="O50" s="596">
        <v>13.951</v>
      </c>
      <c r="P50" s="596">
        <f t="shared" si="6"/>
        <v>50.622</v>
      </c>
      <c r="Q50" s="597">
        <f t="shared" si="7"/>
        <v>-0.02526569475722007</v>
      </c>
    </row>
    <row r="51" spans="1:17" s="593" customFormat="1" ht="18" customHeight="1" thickBot="1">
      <c r="A51" s="598" t="s">
        <v>217</v>
      </c>
      <c r="B51" s="599">
        <v>87.095</v>
      </c>
      <c r="C51" s="600">
        <v>115.27599999999997</v>
      </c>
      <c r="D51" s="600">
        <f t="shared" si="0"/>
        <v>202.37099999999998</v>
      </c>
      <c r="E51" s="601">
        <f t="shared" si="1"/>
        <v>0.011078634430519835</v>
      </c>
      <c r="F51" s="599">
        <v>188.72199999999998</v>
      </c>
      <c r="G51" s="600">
        <v>335.019</v>
      </c>
      <c r="H51" s="600">
        <f t="shared" si="2"/>
        <v>523.741</v>
      </c>
      <c r="I51" s="601">
        <f t="shared" si="3"/>
        <v>-0.6136048161209453</v>
      </c>
      <c r="J51" s="599">
        <v>284.113</v>
      </c>
      <c r="K51" s="600">
        <v>402.58</v>
      </c>
      <c r="L51" s="600">
        <f t="shared" si="4"/>
        <v>686.693</v>
      </c>
      <c r="M51" s="601">
        <f t="shared" si="5"/>
        <v>0.01425734878626723</v>
      </c>
      <c r="N51" s="599">
        <v>664.8029999999999</v>
      </c>
      <c r="O51" s="600">
        <v>1065.943</v>
      </c>
      <c r="P51" s="600">
        <f t="shared" si="6"/>
        <v>1730.7459999999999</v>
      </c>
      <c r="Q51" s="601">
        <f t="shared" si="7"/>
        <v>-0.603238719026362</v>
      </c>
    </row>
    <row r="52" ht="14.25">
      <c r="A52" s="130" t="s">
        <v>300</v>
      </c>
    </row>
    <row r="53" ht="13.5">
      <c r="A53" s="602" t="s">
        <v>301</v>
      </c>
    </row>
    <row r="54" ht="13.5">
      <c r="F54" s="603"/>
    </row>
  </sheetData>
  <sheetProtection/>
  <mergeCells count="12"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</mergeCells>
  <conditionalFormatting sqref="I1:I65536 Q1:Q65536">
    <cfRule type="cellIs" priority="1" dxfId="0" operator="lessThan" stopIfTrue="1">
      <formula>0</formula>
    </cfRule>
  </conditionalFormatting>
  <printOptions/>
  <pageMargins left="0.54" right="0.21" top="0.19" bottom="0.25" header="0.17" footer="0.24"/>
  <pageSetup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23.421875" style="604" customWidth="1"/>
    <col min="2" max="2" width="9.00390625" style="604" customWidth="1"/>
    <col min="3" max="3" width="9.8515625" style="604" customWidth="1"/>
    <col min="4" max="4" width="9.00390625" style="604" customWidth="1"/>
    <col min="5" max="5" width="9.7109375" style="604" customWidth="1"/>
    <col min="6" max="6" width="9.00390625" style="604" customWidth="1"/>
    <col min="7" max="7" width="10.421875" style="604" customWidth="1"/>
    <col min="8" max="9" width="9.00390625" style="604" customWidth="1"/>
    <col min="10" max="10" width="11.7109375" style="604" customWidth="1"/>
    <col min="11" max="11" width="11.00390625" style="604" customWidth="1"/>
    <col min="12" max="12" width="12.140625" style="604" customWidth="1"/>
    <col min="13" max="13" width="9.7109375" style="604" customWidth="1"/>
    <col min="14" max="14" width="11.421875" style="604" customWidth="1"/>
    <col min="15" max="15" width="11.140625" style="604" customWidth="1"/>
    <col min="16" max="16" width="11.8515625" style="604" customWidth="1"/>
    <col min="17" max="16384" width="9.00390625" style="604" customWidth="1"/>
  </cols>
  <sheetData>
    <row r="1" spans="1:17" ht="24" customHeight="1" thickBot="1">
      <c r="A1" s="977" t="s">
        <v>302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9"/>
    </row>
    <row r="2" spans="1:17" ht="15.75" customHeight="1" thickBot="1">
      <c r="A2" s="980" t="s">
        <v>247</v>
      </c>
      <c r="B2" s="974" t="s">
        <v>38</v>
      </c>
      <c r="C2" s="975"/>
      <c r="D2" s="975"/>
      <c r="E2" s="975"/>
      <c r="F2" s="975"/>
      <c r="G2" s="975"/>
      <c r="H2" s="975"/>
      <c r="I2" s="976"/>
      <c r="J2" s="974" t="s">
        <v>39</v>
      </c>
      <c r="K2" s="975"/>
      <c r="L2" s="975"/>
      <c r="M2" s="975"/>
      <c r="N2" s="975"/>
      <c r="O2" s="975"/>
      <c r="P2" s="975"/>
      <c r="Q2" s="976"/>
    </row>
    <row r="3" spans="1:17" s="605" customFormat="1" ht="24" customHeight="1">
      <c r="A3" s="981"/>
      <c r="B3" s="983" t="s">
        <v>40</v>
      </c>
      <c r="C3" s="984"/>
      <c r="D3" s="984"/>
      <c r="E3" s="972" t="s">
        <v>41</v>
      </c>
      <c r="F3" s="983" t="s">
        <v>42</v>
      </c>
      <c r="G3" s="984"/>
      <c r="H3" s="984"/>
      <c r="I3" s="970" t="s">
        <v>43</v>
      </c>
      <c r="J3" s="985" t="s">
        <v>205</v>
      </c>
      <c r="K3" s="986"/>
      <c r="L3" s="986"/>
      <c r="M3" s="972" t="s">
        <v>41</v>
      </c>
      <c r="N3" s="985" t="s">
        <v>206</v>
      </c>
      <c r="O3" s="986"/>
      <c r="P3" s="986"/>
      <c r="Q3" s="972" t="s">
        <v>43</v>
      </c>
    </row>
    <row r="4" spans="1:17" s="608" customFormat="1" ht="14.25" thickBot="1">
      <c r="A4" s="982"/>
      <c r="B4" s="606" t="s">
        <v>10</v>
      </c>
      <c r="C4" s="607" t="s">
        <v>11</v>
      </c>
      <c r="D4" s="607" t="s">
        <v>12</v>
      </c>
      <c r="E4" s="973"/>
      <c r="F4" s="606" t="s">
        <v>10</v>
      </c>
      <c r="G4" s="607" t="s">
        <v>11</v>
      </c>
      <c r="H4" s="607" t="s">
        <v>12</v>
      </c>
      <c r="I4" s="971"/>
      <c r="J4" s="606" t="s">
        <v>10</v>
      </c>
      <c r="K4" s="607" t="s">
        <v>11</v>
      </c>
      <c r="L4" s="607" t="s">
        <v>12</v>
      </c>
      <c r="M4" s="973"/>
      <c r="N4" s="606" t="s">
        <v>10</v>
      </c>
      <c r="O4" s="607" t="s">
        <v>11</v>
      </c>
      <c r="P4" s="607" t="s">
        <v>12</v>
      </c>
      <c r="Q4" s="973"/>
    </row>
    <row r="5" spans="1:17" s="609" customFormat="1" ht="18" customHeight="1" thickBot="1">
      <c r="A5" s="721" t="s">
        <v>3</v>
      </c>
      <c r="B5" s="722">
        <f>SUM(B6:B19)</f>
        <v>213521</v>
      </c>
      <c r="C5" s="723">
        <f>SUM(C6:C19)</f>
        <v>191654</v>
      </c>
      <c r="D5" s="724">
        <f aca="true" t="shared" si="0" ref="D5:D19">C5+B5</f>
        <v>405175</v>
      </c>
      <c r="E5" s="725">
        <f aca="true" t="shared" si="1" ref="E5:E19">D5/$D$5</f>
        <v>1</v>
      </c>
      <c r="F5" s="722">
        <f>SUM(F6:F19)</f>
        <v>219937</v>
      </c>
      <c r="G5" s="723">
        <f>SUM(G6:G19)</f>
        <v>202088</v>
      </c>
      <c r="H5" s="724">
        <f aca="true" t="shared" si="2" ref="H5:H19">G5+F5</f>
        <v>422025</v>
      </c>
      <c r="I5" s="725">
        <f aca="true" t="shared" si="3" ref="I5:I19">(D5/H5-1)</f>
        <v>-0.03992654463598133</v>
      </c>
      <c r="J5" s="722">
        <f>SUM(J6:J19)</f>
        <v>674652</v>
      </c>
      <c r="K5" s="723">
        <f>SUM(K6:K19)</f>
        <v>610457</v>
      </c>
      <c r="L5" s="724">
        <f aca="true" t="shared" si="4" ref="L5:L19">K5+J5</f>
        <v>1285109</v>
      </c>
      <c r="M5" s="725">
        <f aca="true" t="shared" si="5" ref="M5:M19">L5/$L$5</f>
        <v>1</v>
      </c>
      <c r="N5" s="722">
        <f>SUM(N6:N19)</f>
        <v>674587</v>
      </c>
      <c r="O5" s="723">
        <f>SUM(O6:O19)</f>
        <v>616457</v>
      </c>
      <c r="P5" s="724">
        <f aca="true" t="shared" si="6" ref="P5:P19">O5+N5</f>
        <v>1291044</v>
      </c>
      <c r="Q5" s="725">
        <f aca="true" t="shared" si="7" ref="Q5:Q19">(L5/P5-1)</f>
        <v>-0.0045970547866687195</v>
      </c>
    </row>
    <row r="6" spans="1:17" s="614" customFormat="1" ht="18.75" customHeight="1" thickTop="1">
      <c r="A6" s="717" t="s">
        <v>248</v>
      </c>
      <c r="B6" s="718">
        <v>131470</v>
      </c>
      <c r="C6" s="719">
        <v>120578</v>
      </c>
      <c r="D6" s="719">
        <f t="shared" si="0"/>
        <v>252048</v>
      </c>
      <c r="E6" s="720">
        <f t="shared" si="1"/>
        <v>0.6220719442216326</v>
      </c>
      <c r="F6" s="718">
        <v>139601</v>
      </c>
      <c r="G6" s="719">
        <v>130291</v>
      </c>
      <c r="H6" s="719">
        <f t="shared" si="2"/>
        <v>269892</v>
      </c>
      <c r="I6" s="720">
        <f t="shared" si="3"/>
        <v>-0.06611533502289801</v>
      </c>
      <c r="J6" s="718">
        <v>407561</v>
      </c>
      <c r="K6" s="719">
        <v>390636</v>
      </c>
      <c r="L6" s="719">
        <f t="shared" si="4"/>
        <v>798197</v>
      </c>
      <c r="M6" s="720">
        <f t="shared" si="5"/>
        <v>0.621112294754764</v>
      </c>
      <c r="N6" s="719">
        <v>417557</v>
      </c>
      <c r="O6" s="719">
        <v>397943</v>
      </c>
      <c r="P6" s="719">
        <f t="shared" si="6"/>
        <v>815500</v>
      </c>
      <c r="Q6" s="720">
        <f t="shared" si="7"/>
        <v>-0.02121765787860208</v>
      </c>
    </row>
    <row r="7" spans="1:17" s="614" customFormat="1" ht="18.75" customHeight="1">
      <c r="A7" s="610" t="s">
        <v>250</v>
      </c>
      <c r="B7" s="611">
        <v>27549</v>
      </c>
      <c r="C7" s="612">
        <v>25344</v>
      </c>
      <c r="D7" s="612">
        <f t="shared" si="0"/>
        <v>52893</v>
      </c>
      <c r="E7" s="613">
        <f t="shared" si="1"/>
        <v>0.13054359227494292</v>
      </c>
      <c r="F7" s="611">
        <v>22757</v>
      </c>
      <c r="G7" s="612">
        <v>20962</v>
      </c>
      <c r="H7" s="612">
        <f t="shared" si="2"/>
        <v>43719</v>
      </c>
      <c r="I7" s="613">
        <f t="shared" si="3"/>
        <v>0.20984011528168534</v>
      </c>
      <c r="J7" s="611">
        <v>86164</v>
      </c>
      <c r="K7" s="612">
        <v>73590</v>
      </c>
      <c r="L7" s="612">
        <f t="shared" si="4"/>
        <v>159754</v>
      </c>
      <c r="M7" s="613">
        <f t="shared" si="5"/>
        <v>0.1243116342660428</v>
      </c>
      <c r="N7" s="612">
        <v>74503</v>
      </c>
      <c r="O7" s="612">
        <v>65170</v>
      </c>
      <c r="P7" s="612">
        <f t="shared" si="6"/>
        <v>139673</v>
      </c>
      <c r="Q7" s="613">
        <f t="shared" si="7"/>
        <v>0.14377152348700184</v>
      </c>
    </row>
    <row r="8" spans="1:17" s="614" customFormat="1" ht="18.75" customHeight="1">
      <c r="A8" s="610" t="s">
        <v>249</v>
      </c>
      <c r="B8" s="611">
        <v>19921</v>
      </c>
      <c r="C8" s="612">
        <v>17629</v>
      </c>
      <c r="D8" s="612">
        <f t="shared" si="0"/>
        <v>37550</v>
      </c>
      <c r="E8" s="613">
        <f t="shared" si="1"/>
        <v>0.0926760041957179</v>
      </c>
      <c r="F8" s="611">
        <v>22344</v>
      </c>
      <c r="G8" s="612">
        <v>20147</v>
      </c>
      <c r="H8" s="612">
        <f t="shared" si="2"/>
        <v>42491</v>
      </c>
      <c r="I8" s="613">
        <f t="shared" si="3"/>
        <v>-0.11628344825963144</v>
      </c>
      <c r="J8" s="611">
        <v>68445</v>
      </c>
      <c r="K8" s="612">
        <v>54173</v>
      </c>
      <c r="L8" s="612">
        <f t="shared" si="4"/>
        <v>122618</v>
      </c>
      <c r="M8" s="613">
        <f t="shared" si="5"/>
        <v>0.0954144745698614</v>
      </c>
      <c r="N8" s="612">
        <v>71998</v>
      </c>
      <c r="O8" s="612">
        <v>57736</v>
      </c>
      <c r="P8" s="612">
        <f t="shared" si="6"/>
        <v>129734</v>
      </c>
      <c r="Q8" s="613">
        <f t="shared" si="7"/>
        <v>-0.05485069449797275</v>
      </c>
    </row>
    <row r="9" spans="1:17" s="614" customFormat="1" ht="18.75" customHeight="1">
      <c r="A9" s="610" t="s">
        <v>252</v>
      </c>
      <c r="B9" s="611">
        <v>11144</v>
      </c>
      <c r="C9" s="612">
        <v>10150</v>
      </c>
      <c r="D9" s="612">
        <f t="shared" si="0"/>
        <v>21294</v>
      </c>
      <c r="E9" s="613">
        <f t="shared" si="1"/>
        <v>0.052555068797433206</v>
      </c>
      <c r="F9" s="611">
        <v>10351</v>
      </c>
      <c r="G9" s="612">
        <v>9891</v>
      </c>
      <c r="H9" s="612">
        <f t="shared" si="2"/>
        <v>20242</v>
      </c>
      <c r="I9" s="613">
        <f t="shared" si="3"/>
        <v>0.05197114909593914</v>
      </c>
      <c r="J9" s="611">
        <v>36107</v>
      </c>
      <c r="K9" s="612">
        <v>32976</v>
      </c>
      <c r="L9" s="612">
        <f t="shared" si="4"/>
        <v>69083</v>
      </c>
      <c r="M9" s="613">
        <f t="shared" si="5"/>
        <v>0.05375652960176919</v>
      </c>
      <c r="N9" s="612">
        <v>30803</v>
      </c>
      <c r="O9" s="612">
        <v>29564</v>
      </c>
      <c r="P9" s="612">
        <f t="shared" si="6"/>
        <v>60367</v>
      </c>
      <c r="Q9" s="613">
        <f t="shared" si="7"/>
        <v>0.14438352079778682</v>
      </c>
    </row>
    <row r="10" spans="1:17" s="614" customFormat="1" ht="18.75" customHeight="1">
      <c r="A10" s="610" t="s">
        <v>253</v>
      </c>
      <c r="B10" s="611">
        <v>8558</v>
      </c>
      <c r="C10" s="612">
        <v>6231</v>
      </c>
      <c r="D10" s="612">
        <f t="shared" si="0"/>
        <v>14789</v>
      </c>
      <c r="E10" s="613">
        <f t="shared" si="1"/>
        <v>0.036500277657802185</v>
      </c>
      <c r="F10" s="611">
        <v>10400</v>
      </c>
      <c r="G10" s="612">
        <v>9404</v>
      </c>
      <c r="H10" s="612">
        <f t="shared" si="2"/>
        <v>19804</v>
      </c>
      <c r="I10" s="613">
        <f t="shared" si="3"/>
        <v>-0.25323167036962235</v>
      </c>
      <c r="J10" s="611">
        <v>26141</v>
      </c>
      <c r="K10" s="612">
        <v>22473</v>
      </c>
      <c r="L10" s="612">
        <f t="shared" si="4"/>
        <v>48614</v>
      </c>
      <c r="M10" s="613">
        <f t="shared" si="5"/>
        <v>0.03782869779917501</v>
      </c>
      <c r="N10" s="612">
        <v>32081</v>
      </c>
      <c r="O10" s="612">
        <v>30140</v>
      </c>
      <c r="P10" s="612">
        <f t="shared" si="6"/>
        <v>62221</v>
      </c>
      <c r="Q10" s="613">
        <f t="shared" si="7"/>
        <v>-0.21868822423297596</v>
      </c>
    </row>
    <row r="11" spans="1:17" s="614" customFormat="1" ht="18.75" customHeight="1">
      <c r="A11" s="610" t="s">
        <v>256</v>
      </c>
      <c r="B11" s="611">
        <v>5467</v>
      </c>
      <c r="C11" s="612">
        <v>4544</v>
      </c>
      <c r="D11" s="612">
        <f t="shared" si="0"/>
        <v>10011</v>
      </c>
      <c r="E11" s="613">
        <f t="shared" si="1"/>
        <v>0.02470784229036836</v>
      </c>
      <c r="F11" s="611">
        <v>5099</v>
      </c>
      <c r="G11" s="612">
        <v>3718</v>
      </c>
      <c r="H11" s="612">
        <f t="shared" si="2"/>
        <v>8817</v>
      </c>
      <c r="I11" s="613">
        <f t="shared" si="3"/>
        <v>0.13542021095610757</v>
      </c>
      <c r="J11" s="611">
        <v>19515</v>
      </c>
      <c r="K11" s="612">
        <v>14341</v>
      </c>
      <c r="L11" s="612">
        <f t="shared" si="4"/>
        <v>33856</v>
      </c>
      <c r="M11" s="613">
        <f t="shared" si="5"/>
        <v>0.02634484701297711</v>
      </c>
      <c r="N11" s="612">
        <v>17514</v>
      </c>
      <c r="O11" s="612">
        <v>12177</v>
      </c>
      <c r="P11" s="612">
        <f t="shared" si="6"/>
        <v>29691</v>
      </c>
      <c r="Q11" s="613">
        <f t="shared" si="7"/>
        <v>0.1402781987807753</v>
      </c>
    </row>
    <row r="12" spans="1:17" s="614" customFormat="1" ht="18.75" customHeight="1">
      <c r="A12" s="610" t="s">
        <v>255</v>
      </c>
      <c r="B12" s="611">
        <v>3493</v>
      </c>
      <c r="C12" s="612">
        <v>2723</v>
      </c>
      <c r="D12" s="612">
        <f t="shared" si="0"/>
        <v>6216</v>
      </c>
      <c r="E12" s="613">
        <f t="shared" si="1"/>
        <v>0.015341519096686617</v>
      </c>
      <c r="F12" s="611">
        <v>3211</v>
      </c>
      <c r="G12" s="612">
        <v>2808</v>
      </c>
      <c r="H12" s="612">
        <f t="shared" si="2"/>
        <v>6019</v>
      </c>
      <c r="I12" s="613">
        <f t="shared" si="3"/>
        <v>0.03272968931716225</v>
      </c>
      <c r="J12" s="611">
        <v>9693</v>
      </c>
      <c r="K12" s="612">
        <v>7810</v>
      </c>
      <c r="L12" s="612">
        <f t="shared" si="4"/>
        <v>17503</v>
      </c>
      <c r="M12" s="613">
        <f t="shared" si="5"/>
        <v>0.013619856370160041</v>
      </c>
      <c r="N12" s="612">
        <v>10379</v>
      </c>
      <c r="O12" s="612">
        <v>8341</v>
      </c>
      <c r="P12" s="612">
        <f t="shared" si="6"/>
        <v>18720</v>
      </c>
      <c r="Q12" s="613">
        <f t="shared" si="7"/>
        <v>-0.06501068376068375</v>
      </c>
    </row>
    <row r="13" spans="1:17" s="614" customFormat="1" ht="18.75" customHeight="1">
      <c r="A13" s="610" t="s">
        <v>254</v>
      </c>
      <c r="B13" s="611">
        <v>1963</v>
      </c>
      <c r="C13" s="612">
        <v>1744</v>
      </c>
      <c r="D13" s="612">
        <f t="shared" si="0"/>
        <v>3707</v>
      </c>
      <c r="E13" s="613">
        <f t="shared" si="1"/>
        <v>0.009149133090639847</v>
      </c>
      <c r="F13" s="611">
        <v>2288</v>
      </c>
      <c r="G13" s="612">
        <v>2101</v>
      </c>
      <c r="H13" s="612">
        <f t="shared" si="2"/>
        <v>4389</v>
      </c>
      <c r="I13" s="613">
        <f t="shared" si="3"/>
        <v>-0.15538847117794485</v>
      </c>
      <c r="J13" s="611">
        <v>7261</v>
      </c>
      <c r="K13" s="612">
        <v>5943</v>
      </c>
      <c r="L13" s="612">
        <f t="shared" si="4"/>
        <v>13204</v>
      </c>
      <c r="M13" s="613">
        <f t="shared" si="5"/>
        <v>0.01027461483811879</v>
      </c>
      <c r="N13" s="612">
        <v>6028</v>
      </c>
      <c r="O13" s="612">
        <v>5872</v>
      </c>
      <c r="P13" s="612">
        <f t="shared" si="6"/>
        <v>11900</v>
      </c>
      <c r="Q13" s="613">
        <f t="shared" si="7"/>
        <v>0.10957983193277321</v>
      </c>
    </row>
    <row r="14" spans="1:17" s="614" customFormat="1" ht="18.75" customHeight="1">
      <c r="A14" s="610" t="s">
        <v>257</v>
      </c>
      <c r="B14" s="611">
        <v>780</v>
      </c>
      <c r="C14" s="612">
        <v>740</v>
      </c>
      <c r="D14" s="612">
        <f t="shared" si="0"/>
        <v>1520</v>
      </c>
      <c r="E14" s="613">
        <f t="shared" si="1"/>
        <v>0.0037514654161781946</v>
      </c>
      <c r="F14" s="611">
        <v>800</v>
      </c>
      <c r="G14" s="612">
        <v>726</v>
      </c>
      <c r="H14" s="612">
        <f t="shared" si="2"/>
        <v>1526</v>
      </c>
      <c r="I14" s="613">
        <f t="shared" si="3"/>
        <v>-0.003931847968545177</v>
      </c>
      <c r="J14" s="611">
        <v>2683</v>
      </c>
      <c r="K14" s="612">
        <v>2361</v>
      </c>
      <c r="L14" s="612">
        <f t="shared" si="4"/>
        <v>5044</v>
      </c>
      <c r="M14" s="613">
        <f t="shared" si="5"/>
        <v>0.0039249588945373505</v>
      </c>
      <c r="N14" s="612">
        <v>2729</v>
      </c>
      <c r="O14" s="612">
        <v>2565</v>
      </c>
      <c r="P14" s="612">
        <f t="shared" si="6"/>
        <v>5294</v>
      </c>
      <c r="Q14" s="613">
        <f t="shared" si="7"/>
        <v>-0.047223271628258456</v>
      </c>
    </row>
    <row r="15" spans="1:17" s="614" customFormat="1" ht="18.75" customHeight="1">
      <c r="A15" s="610" t="s">
        <v>260</v>
      </c>
      <c r="B15" s="611">
        <v>945</v>
      </c>
      <c r="C15" s="612">
        <v>499</v>
      </c>
      <c r="D15" s="612">
        <f t="shared" si="0"/>
        <v>1444</v>
      </c>
      <c r="E15" s="613">
        <f t="shared" si="1"/>
        <v>0.0035638921453692847</v>
      </c>
      <c r="F15" s="611">
        <v>889</v>
      </c>
      <c r="G15" s="612">
        <v>430</v>
      </c>
      <c r="H15" s="612">
        <f t="shared" si="2"/>
        <v>1319</v>
      </c>
      <c r="I15" s="613">
        <f t="shared" si="3"/>
        <v>0.09476876421531455</v>
      </c>
      <c r="J15" s="611">
        <v>3293</v>
      </c>
      <c r="K15" s="612">
        <v>1311</v>
      </c>
      <c r="L15" s="612">
        <f t="shared" si="4"/>
        <v>4604</v>
      </c>
      <c r="M15" s="613">
        <f t="shared" si="5"/>
        <v>0.003582575485814822</v>
      </c>
      <c r="N15" s="612">
        <v>3428</v>
      </c>
      <c r="O15" s="612">
        <v>1652</v>
      </c>
      <c r="P15" s="612">
        <f t="shared" si="6"/>
        <v>5080</v>
      </c>
      <c r="Q15" s="613">
        <f t="shared" si="7"/>
        <v>-0.09370078740157484</v>
      </c>
    </row>
    <row r="16" spans="1:17" s="614" customFormat="1" ht="18.75" customHeight="1">
      <c r="A16" s="610" t="s">
        <v>262</v>
      </c>
      <c r="B16" s="611">
        <v>657</v>
      </c>
      <c r="C16" s="612">
        <v>363</v>
      </c>
      <c r="D16" s="612">
        <f t="shared" si="0"/>
        <v>1020</v>
      </c>
      <c r="E16" s="613">
        <f t="shared" si="1"/>
        <v>0.0025174307398037883</v>
      </c>
      <c r="F16" s="611">
        <v>570</v>
      </c>
      <c r="G16" s="612">
        <v>380</v>
      </c>
      <c r="H16" s="612">
        <f t="shared" si="2"/>
        <v>950</v>
      </c>
      <c r="I16" s="613">
        <f t="shared" si="3"/>
        <v>0.0736842105263158</v>
      </c>
      <c r="J16" s="611">
        <v>2524</v>
      </c>
      <c r="K16" s="612">
        <v>1231</v>
      </c>
      <c r="L16" s="612">
        <f t="shared" si="4"/>
        <v>3755</v>
      </c>
      <c r="M16" s="613">
        <f t="shared" si="5"/>
        <v>0.002921931135802488</v>
      </c>
      <c r="N16" s="612">
        <v>2582</v>
      </c>
      <c r="O16" s="612">
        <v>1504</v>
      </c>
      <c r="P16" s="612">
        <f t="shared" si="6"/>
        <v>4086</v>
      </c>
      <c r="Q16" s="613">
        <f t="shared" si="7"/>
        <v>-0.08100832109642686</v>
      </c>
    </row>
    <row r="17" spans="1:17" s="614" customFormat="1" ht="18.75" customHeight="1">
      <c r="A17" s="610" t="s">
        <v>258</v>
      </c>
      <c r="B17" s="611">
        <v>525</v>
      </c>
      <c r="C17" s="612">
        <v>352</v>
      </c>
      <c r="D17" s="612">
        <f t="shared" si="0"/>
        <v>877</v>
      </c>
      <c r="E17" s="613">
        <f t="shared" si="1"/>
        <v>0.0021644968223607083</v>
      </c>
      <c r="F17" s="611">
        <v>604</v>
      </c>
      <c r="G17" s="612">
        <v>475</v>
      </c>
      <c r="H17" s="612">
        <f t="shared" si="2"/>
        <v>1079</v>
      </c>
      <c r="I17" s="613">
        <f t="shared" si="3"/>
        <v>-0.18721037998146428</v>
      </c>
      <c r="J17" s="611">
        <v>1642</v>
      </c>
      <c r="K17" s="612">
        <v>1212</v>
      </c>
      <c r="L17" s="612">
        <f t="shared" si="4"/>
        <v>2854</v>
      </c>
      <c r="M17" s="613">
        <f t="shared" si="5"/>
        <v>0.0022208232920320377</v>
      </c>
      <c r="N17" s="612">
        <v>1622</v>
      </c>
      <c r="O17" s="612">
        <v>1260</v>
      </c>
      <c r="P17" s="612">
        <f t="shared" si="6"/>
        <v>2882</v>
      </c>
      <c r="Q17" s="613">
        <f t="shared" si="7"/>
        <v>-0.009715475364330373</v>
      </c>
    </row>
    <row r="18" spans="1:17" s="614" customFormat="1" ht="18.75" customHeight="1">
      <c r="A18" s="610" t="s">
        <v>259</v>
      </c>
      <c r="B18" s="611">
        <v>246</v>
      </c>
      <c r="C18" s="612">
        <v>181</v>
      </c>
      <c r="D18" s="612">
        <f t="shared" si="0"/>
        <v>427</v>
      </c>
      <c r="E18" s="613">
        <f t="shared" si="1"/>
        <v>0.001053865613623743</v>
      </c>
      <c r="F18" s="611">
        <v>292</v>
      </c>
      <c r="G18" s="612">
        <v>206</v>
      </c>
      <c r="H18" s="612">
        <f t="shared" si="2"/>
        <v>498</v>
      </c>
      <c r="I18" s="613">
        <f t="shared" si="3"/>
        <v>-0.142570281124498</v>
      </c>
      <c r="J18" s="611">
        <v>864</v>
      </c>
      <c r="K18" s="612">
        <v>549</v>
      </c>
      <c r="L18" s="612">
        <f t="shared" si="4"/>
        <v>1413</v>
      </c>
      <c r="M18" s="613">
        <f t="shared" si="5"/>
        <v>0.0010995176284657566</v>
      </c>
      <c r="N18" s="612">
        <v>959</v>
      </c>
      <c r="O18" s="612">
        <v>750</v>
      </c>
      <c r="P18" s="612">
        <f t="shared" si="6"/>
        <v>1709</v>
      </c>
      <c r="Q18" s="613">
        <f t="shared" si="7"/>
        <v>-0.17320070216500882</v>
      </c>
    </row>
    <row r="19" spans="1:17" s="614" customFormat="1" ht="18.75" customHeight="1" thickBot="1">
      <c r="A19" s="615" t="s">
        <v>217</v>
      </c>
      <c r="B19" s="616">
        <v>803</v>
      </c>
      <c r="C19" s="617">
        <v>576</v>
      </c>
      <c r="D19" s="617">
        <f t="shared" si="0"/>
        <v>1379</v>
      </c>
      <c r="E19" s="618">
        <f t="shared" si="1"/>
        <v>0.003403467637440612</v>
      </c>
      <c r="F19" s="616">
        <v>731</v>
      </c>
      <c r="G19" s="617">
        <v>549</v>
      </c>
      <c r="H19" s="617">
        <f t="shared" si="2"/>
        <v>1280</v>
      </c>
      <c r="I19" s="618">
        <f t="shared" si="3"/>
        <v>0.07734375000000004</v>
      </c>
      <c r="J19" s="616">
        <v>2759</v>
      </c>
      <c r="K19" s="617">
        <v>1851</v>
      </c>
      <c r="L19" s="617">
        <f t="shared" si="4"/>
        <v>4610</v>
      </c>
      <c r="M19" s="618">
        <f t="shared" si="5"/>
        <v>0.00358724435047922</v>
      </c>
      <c r="N19" s="616">
        <v>2404</v>
      </c>
      <c r="O19" s="617">
        <v>1783</v>
      </c>
      <c r="P19" s="617">
        <f t="shared" si="6"/>
        <v>4187</v>
      </c>
      <c r="Q19" s="618">
        <f t="shared" si="7"/>
        <v>0.10102698829711021</v>
      </c>
    </row>
    <row r="20" ht="14.25">
      <c r="A20" s="130" t="s">
        <v>282</v>
      </c>
    </row>
    <row r="21" spans="1:5" ht="13.5">
      <c r="A21" s="619" t="s">
        <v>283</v>
      </c>
      <c r="B21" s="620"/>
      <c r="C21" s="620"/>
      <c r="D21" s="620"/>
      <c r="E21" s="620"/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2" dxfId="0" operator="lessThan" stopIfTrue="1">
      <formula>0</formula>
    </cfRule>
  </conditionalFormatting>
  <printOptions/>
  <pageMargins left="0.22" right="0.21" top="1.2" bottom="0.27" header="0.17" footer="0.24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12"/>
  <sheetViews>
    <sheetView zoomScale="90" zoomScaleNormal="90" zoomScalePageLayoutView="0" workbookViewId="0" topLeftCell="A1">
      <selection activeCell="L15" sqref="L15"/>
    </sheetView>
  </sheetViews>
  <sheetFormatPr defaultColWidth="8.421875" defaultRowHeight="12.75"/>
  <cols>
    <col min="1" max="1" width="24.57421875" style="621" customWidth="1"/>
    <col min="2" max="8" width="8.421875" style="621" customWidth="1"/>
    <col min="9" max="9" width="8.140625" style="621" customWidth="1"/>
    <col min="10" max="16384" width="8.421875" style="621" customWidth="1"/>
  </cols>
  <sheetData>
    <row r="1" spans="1:17" ht="24" customHeight="1" thickBot="1">
      <c r="A1" s="990" t="s">
        <v>303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2"/>
    </row>
    <row r="2" spans="1:17" ht="15.75" customHeight="1" thickBot="1">
      <c r="A2" s="993" t="s">
        <v>247</v>
      </c>
      <c r="B2" s="987" t="s">
        <v>38</v>
      </c>
      <c r="C2" s="988"/>
      <c r="D2" s="988"/>
      <c r="E2" s="988"/>
      <c r="F2" s="988"/>
      <c r="G2" s="988"/>
      <c r="H2" s="988"/>
      <c r="I2" s="989"/>
      <c r="J2" s="987" t="s">
        <v>39</v>
      </c>
      <c r="K2" s="988"/>
      <c r="L2" s="988"/>
      <c r="M2" s="988"/>
      <c r="N2" s="988"/>
      <c r="O2" s="988"/>
      <c r="P2" s="988"/>
      <c r="Q2" s="989"/>
    </row>
    <row r="3" spans="1:17" s="622" customFormat="1" ht="26.25" customHeight="1">
      <c r="A3" s="994"/>
      <c r="B3" s="998" t="s">
        <v>40</v>
      </c>
      <c r="C3" s="999"/>
      <c r="D3" s="999"/>
      <c r="E3" s="996" t="s">
        <v>41</v>
      </c>
      <c r="F3" s="998" t="s">
        <v>42</v>
      </c>
      <c r="G3" s="999"/>
      <c r="H3" s="999"/>
      <c r="I3" s="1002" t="s">
        <v>43</v>
      </c>
      <c r="J3" s="1000" t="s">
        <v>205</v>
      </c>
      <c r="K3" s="1001"/>
      <c r="L3" s="1001"/>
      <c r="M3" s="996" t="s">
        <v>41</v>
      </c>
      <c r="N3" s="1000" t="s">
        <v>206</v>
      </c>
      <c r="O3" s="1001"/>
      <c r="P3" s="1001"/>
      <c r="Q3" s="996" t="s">
        <v>43</v>
      </c>
    </row>
    <row r="4" spans="1:17" s="622" customFormat="1" ht="26.25" thickBot="1">
      <c r="A4" s="995"/>
      <c r="B4" s="623" t="s">
        <v>13</v>
      </c>
      <c r="C4" s="624" t="s">
        <v>14</v>
      </c>
      <c r="D4" s="624" t="s">
        <v>12</v>
      </c>
      <c r="E4" s="997"/>
      <c r="F4" s="623" t="s">
        <v>13</v>
      </c>
      <c r="G4" s="624" t="s">
        <v>14</v>
      </c>
      <c r="H4" s="624" t="s">
        <v>12</v>
      </c>
      <c r="I4" s="1003"/>
      <c r="J4" s="623" t="s">
        <v>13</v>
      </c>
      <c r="K4" s="624" t="s">
        <v>14</v>
      </c>
      <c r="L4" s="624" t="s">
        <v>12</v>
      </c>
      <c r="M4" s="997"/>
      <c r="N4" s="623" t="s">
        <v>13</v>
      </c>
      <c r="O4" s="624" t="s">
        <v>14</v>
      </c>
      <c r="P4" s="624" t="s">
        <v>12</v>
      </c>
      <c r="Q4" s="997"/>
    </row>
    <row r="5" spans="1:17" s="630" customFormat="1" ht="18.75" customHeight="1">
      <c r="A5" s="625" t="s">
        <v>3</v>
      </c>
      <c r="B5" s="626">
        <f>SUM(B6:B10)</f>
        <v>21728.259999999995</v>
      </c>
      <c r="C5" s="627">
        <f>SUM(C6:C10)</f>
        <v>12754.587999999998</v>
      </c>
      <c r="D5" s="628">
        <f aca="true" t="shared" si="0" ref="D5:D10">C5+B5</f>
        <v>34482.84799999999</v>
      </c>
      <c r="E5" s="629">
        <f aca="true" t="shared" si="1" ref="E5:E10">D5/$D$5</f>
        <v>1</v>
      </c>
      <c r="F5" s="626">
        <f>SUM(F6:F10)</f>
        <v>26506.808999999994</v>
      </c>
      <c r="G5" s="627">
        <f>SUM(G6:G10)</f>
        <v>16955.290000000005</v>
      </c>
      <c r="H5" s="628">
        <f aca="true" t="shared" si="2" ref="H5:H10">G5+F5</f>
        <v>43462.099</v>
      </c>
      <c r="I5" s="629">
        <f aca="true" t="shared" si="3" ref="I5:I10">(D5/H5-1)</f>
        <v>-0.20659957081226132</v>
      </c>
      <c r="J5" s="626">
        <f>SUM(J6:J10)</f>
        <v>70722.84099999994</v>
      </c>
      <c r="K5" s="627">
        <f>SUM(K6:K10)</f>
        <v>36362.09699999998</v>
      </c>
      <c r="L5" s="628">
        <f aca="true" t="shared" si="4" ref="L5:L10">K5+J5</f>
        <v>107084.93799999992</v>
      </c>
      <c r="M5" s="629">
        <f aca="true" t="shared" si="5" ref="M5:M10">L5/$L$5</f>
        <v>1</v>
      </c>
      <c r="N5" s="626">
        <f>SUM(N6:N10)</f>
        <v>86094.84800000004</v>
      </c>
      <c r="O5" s="627">
        <f>SUM(O6:O10)</f>
        <v>48122.967999999964</v>
      </c>
      <c r="P5" s="628">
        <f aca="true" t="shared" si="6" ref="P5:P10">O5+N5</f>
        <v>134217.816</v>
      </c>
      <c r="Q5" s="629">
        <f aca="true" t="shared" si="7" ref="Q5:Q10">(L5/P5-1)</f>
        <v>-0.20215556182198702</v>
      </c>
    </row>
    <row r="6" spans="1:17" s="630" customFormat="1" ht="18.75" customHeight="1">
      <c r="A6" s="631" t="s">
        <v>248</v>
      </c>
      <c r="B6" s="632">
        <v>18130.240999999995</v>
      </c>
      <c r="C6" s="633">
        <v>10195.584999999997</v>
      </c>
      <c r="D6" s="633">
        <f t="shared" si="0"/>
        <v>28325.825999999994</v>
      </c>
      <c r="E6" s="634">
        <f t="shared" si="1"/>
        <v>0.8214468248098301</v>
      </c>
      <c r="F6" s="632">
        <v>22082.201999999994</v>
      </c>
      <c r="G6" s="633">
        <v>14139.341000000004</v>
      </c>
      <c r="H6" s="633">
        <f t="shared" si="2"/>
        <v>36221.543</v>
      </c>
      <c r="I6" s="634">
        <f t="shared" si="3"/>
        <v>-0.21798400471233392</v>
      </c>
      <c r="J6" s="632">
        <v>59607.78999999994</v>
      </c>
      <c r="K6" s="633">
        <v>29248.524999999983</v>
      </c>
      <c r="L6" s="633">
        <f t="shared" si="4"/>
        <v>88856.31499999993</v>
      </c>
      <c r="M6" s="634">
        <f t="shared" si="5"/>
        <v>0.829774164878351</v>
      </c>
      <c r="N6" s="633">
        <v>71557.94200000004</v>
      </c>
      <c r="O6" s="633">
        <v>39415.967999999964</v>
      </c>
      <c r="P6" s="633">
        <f t="shared" si="6"/>
        <v>110973.91</v>
      </c>
      <c r="Q6" s="634">
        <f t="shared" si="7"/>
        <v>-0.19930445813795394</v>
      </c>
    </row>
    <row r="7" spans="1:17" s="630" customFormat="1" ht="18.75" customHeight="1">
      <c r="A7" s="631" t="s">
        <v>250</v>
      </c>
      <c r="B7" s="632">
        <v>3328.3189999999995</v>
      </c>
      <c r="C7" s="633">
        <v>1328.12</v>
      </c>
      <c r="D7" s="633">
        <f t="shared" si="0"/>
        <v>4656.438999999999</v>
      </c>
      <c r="E7" s="634">
        <f t="shared" si="1"/>
        <v>0.1350363809857005</v>
      </c>
      <c r="F7" s="632">
        <v>4112.238</v>
      </c>
      <c r="G7" s="633">
        <v>1234.0230000000001</v>
      </c>
      <c r="H7" s="633">
        <f t="shared" si="2"/>
        <v>5346.261</v>
      </c>
      <c r="I7" s="634">
        <f t="shared" si="3"/>
        <v>-0.129028867090477</v>
      </c>
      <c r="J7" s="632">
        <v>10313.374000000005</v>
      </c>
      <c r="K7" s="633">
        <v>3843.072999999999</v>
      </c>
      <c r="L7" s="633">
        <f t="shared" si="4"/>
        <v>14156.447000000004</v>
      </c>
      <c r="M7" s="634">
        <f t="shared" si="5"/>
        <v>0.13219830224863197</v>
      </c>
      <c r="N7" s="633">
        <v>12996.388000000004</v>
      </c>
      <c r="O7" s="633">
        <v>4566.96</v>
      </c>
      <c r="P7" s="633">
        <f t="shared" si="6"/>
        <v>17563.348000000005</v>
      </c>
      <c r="Q7" s="634">
        <f t="shared" si="7"/>
        <v>-0.19397787938837174</v>
      </c>
    </row>
    <row r="8" spans="1:17" s="630" customFormat="1" ht="18.75" customHeight="1">
      <c r="A8" s="631" t="s">
        <v>249</v>
      </c>
      <c r="B8" s="632">
        <v>196.09</v>
      </c>
      <c r="C8" s="633">
        <v>772.448</v>
      </c>
      <c r="D8" s="633">
        <f t="shared" si="0"/>
        <v>968.538</v>
      </c>
      <c r="E8" s="634">
        <f t="shared" si="1"/>
        <v>0.028087529197124327</v>
      </c>
      <c r="F8" s="632">
        <v>213.106</v>
      </c>
      <c r="G8" s="633">
        <v>1100.635</v>
      </c>
      <c r="H8" s="633">
        <f t="shared" si="2"/>
        <v>1313.741</v>
      </c>
      <c r="I8" s="634">
        <f t="shared" si="3"/>
        <v>-0.2627633605101767</v>
      </c>
      <c r="J8" s="632">
        <v>586.99</v>
      </c>
      <c r="K8" s="633">
        <v>2120.632</v>
      </c>
      <c r="L8" s="633">
        <f t="shared" si="4"/>
        <v>2707.6220000000003</v>
      </c>
      <c r="M8" s="634">
        <f t="shared" si="5"/>
        <v>0.02528480709397247</v>
      </c>
      <c r="N8" s="633">
        <v>905.3490000000002</v>
      </c>
      <c r="O8" s="633">
        <v>2999.689</v>
      </c>
      <c r="P8" s="633">
        <f t="shared" si="6"/>
        <v>3905.038</v>
      </c>
      <c r="Q8" s="634">
        <f t="shared" si="7"/>
        <v>-0.30663363583145664</v>
      </c>
    </row>
    <row r="9" spans="1:17" s="630" customFormat="1" ht="18.75" customHeight="1">
      <c r="A9" s="631" t="s">
        <v>253</v>
      </c>
      <c r="B9" s="632">
        <v>56.81</v>
      </c>
      <c r="C9" s="633">
        <v>402.734</v>
      </c>
      <c r="D9" s="633">
        <f t="shared" si="0"/>
        <v>459.544</v>
      </c>
      <c r="E9" s="634">
        <f t="shared" si="1"/>
        <v>0.013326741457086146</v>
      </c>
      <c r="F9" s="632">
        <v>89.422</v>
      </c>
      <c r="G9" s="633">
        <v>453.877</v>
      </c>
      <c r="H9" s="633">
        <f t="shared" si="2"/>
        <v>543.299</v>
      </c>
      <c r="I9" s="634">
        <f t="shared" si="3"/>
        <v>-0.15416004815028184</v>
      </c>
      <c r="J9" s="632">
        <v>175.33199999999997</v>
      </c>
      <c r="K9" s="633">
        <v>1088.2179999999998</v>
      </c>
      <c r="L9" s="633">
        <f t="shared" si="4"/>
        <v>1263.5499999999997</v>
      </c>
      <c r="M9" s="634">
        <f t="shared" si="5"/>
        <v>0.01179951189774234</v>
      </c>
      <c r="N9" s="633">
        <v>594.0140000000002</v>
      </c>
      <c r="O9" s="633">
        <v>1089.532</v>
      </c>
      <c r="P9" s="633">
        <f t="shared" si="6"/>
        <v>1683.5460000000003</v>
      </c>
      <c r="Q9" s="634">
        <f t="shared" si="7"/>
        <v>-0.24947105692389782</v>
      </c>
    </row>
    <row r="10" spans="1:17" s="630" customFormat="1" ht="18.75" customHeight="1" thickBot="1">
      <c r="A10" s="635" t="s">
        <v>217</v>
      </c>
      <c r="B10" s="636">
        <v>16.8</v>
      </c>
      <c r="C10" s="637">
        <v>55.70100000000001</v>
      </c>
      <c r="D10" s="637">
        <f t="shared" si="0"/>
        <v>72.501</v>
      </c>
      <c r="E10" s="638">
        <f t="shared" si="1"/>
        <v>0.0021025235502589584</v>
      </c>
      <c r="F10" s="636">
        <v>9.841000000000001</v>
      </c>
      <c r="G10" s="637">
        <v>27.413999999999998</v>
      </c>
      <c r="H10" s="637">
        <f t="shared" si="2"/>
        <v>37.254999999999995</v>
      </c>
      <c r="I10" s="638">
        <f t="shared" si="3"/>
        <v>0.946074352435915</v>
      </c>
      <c r="J10" s="636">
        <v>39.355</v>
      </c>
      <c r="K10" s="637">
        <v>61.64900000000001</v>
      </c>
      <c r="L10" s="637">
        <f t="shared" si="4"/>
        <v>101.004</v>
      </c>
      <c r="M10" s="638">
        <f t="shared" si="5"/>
        <v>0.0009432138813023366</v>
      </c>
      <c r="N10" s="636">
        <v>41.155</v>
      </c>
      <c r="O10" s="637">
        <v>50.819</v>
      </c>
      <c r="P10" s="637">
        <f t="shared" si="6"/>
        <v>91.974</v>
      </c>
      <c r="Q10" s="638">
        <f t="shared" si="7"/>
        <v>0.0981799204122904</v>
      </c>
    </row>
    <row r="11" ht="14.25">
      <c r="A11" s="130" t="s">
        <v>304</v>
      </c>
    </row>
    <row r="12" ht="13.5">
      <c r="A12" s="602" t="s">
        <v>301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I1:I65536 Q1:Q65536">
    <cfRule type="cellIs" priority="2" dxfId="0" operator="lessThan" stopIfTrue="1">
      <formula>0</formula>
    </cfRule>
  </conditionalFormatting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I13"/>
  <sheetViews>
    <sheetView showGridLines="0" zoomScale="98" zoomScaleNormal="98" zoomScalePageLayoutView="0" workbookViewId="0" topLeftCell="A1">
      <pane xSplit="14715" topLeftCell="J1" activePane="topLeft" state="split"/>
      <selection pane="topLeft" activeCell="H12" sqref="H12"/>
      <selection pane="topRight" activeCell="J1" sqref="J1"/>
    </sheetView>
  </sheetViews>
  <sheetFormatPr defaultColWidth="9.140625" defaultRowHeight="12.75"/>
  <cols>
    <col min="1" max="1" width="14.8515625" style="137" customWidth="1"/>
    <col min="2" max="2" width="10.8515625" style="137" customWidth="1"/>
    <col min="3" max="3" width="9.00390625" style="137" customWidth="1"/>
    <col min="4" max="4" width="11.00390625" style="137" customWidth="1"/>
    <col min="5" max="5" width="8.00390625" style="137" customWidth="1"/>
    <col min="6" max="6" width="11.28125" style="137" customWidth="1"/>
    <col min="7" max="7" width="8.8515625" style="137" customWidth="1"/>
    <col min="8" max="8" width="11.28125" style="137" customWidth="1"/>
    <col min="9" max="9" width="8.7109375" style="137" customWidth="1"/>
    <col min="10" max="16384" width="9.140625" style="137" customWidth="1"/>
  </cols>
  <sheetData>
    <row r="1" spans="1:9" ht="30" customHeight="1" thickBot="1">
      <c r="A1" s="818" t="s">
        <v>36</v>
      </c>
      <c r="B1" s="819"/>
      <c r="C1" s="819"/>
      <c r="D1" s="819"/>
      <c r="E1" s="819"/>
      <c r="F1" s="819"/>
      <c r="G1" s="819"/>
      <c r="H1" s="819"/>
      <c r="I1" s="820"/>
    </row>
    <row r="2" spans="1:9" ht="14.25" thickBot="1">
      <c r="A2" s="816" t="s">
        <v>37</v>
      </c>
      <c r="B2" s="811" t="s">
        <v>38</v>
      </c>
      <c r="C2" s="812"/>
      <c r="D2" s="813"/>
      <c r="E2" s="814"/>
      <c r="F2" s="812" t="s">
        <v>39</v>
      </c>
      <c r="G2" s="812"/>
      <c r="H2" s="812"/>
      <c r="I2" s="815"/>
    </row>
    <row r="3" spans="1:9" s="141" customFormat="1" ht="26.25" thickBot="1">
      <c r="A3" s="817"/>
      <c r="B3" s="138" t="s">
        <v>40</v>
      </c>
      <c r="C3" s="139" t="s">
        <v>41</v>
      </c>
      <c r="D3" s="138" t="s">
        <v>42</v>
      </c>
      <c r="E3" s="139" t="s">
        <v>43</v>
      </c>
      <c r="F3" s="138" t="s">
        <v>44</v>
      </c>
      <c r="G3" s="139" t="s">
        <v>41</v>
      </c>
      <c r="H3" s="138" t="s">
        <v>45</v>
      </c>
      <c r="I3" s="140" t="s">
        <v>43</v>
      </c>
    </row>
    <row r="4" spans="1:9" s="147" customFormat="1" ht="16.5" customHeight="1">
      <c r="A4" s="142" t="s">
        <v>3</v>
      </c>
      <c r="B4" s="143">
        <f>SUM(B5:B11)</f>
        <v>744157</v>
      </c>
      <c r="C4" s="144">
        <f>(B4/$B$4)</f>
        <v>1</v>
      </c>
      <c r="D4" s="143">
        <f>SUM(D5:D11)</f>
        <v>719361</v>
      </c>
      <c r="E4" s="145">
        <f aca="true" t="shared" si="0" ref="E4:E11">(B4/D4-1)*100</f>
        <v>3.4469480552879572</v>
      </c>
      <c r="F4" s="143">
        <f>SUM(F5:F11)</f>
        <v>2146047</v>
      </c>
      <c r="G4" s="146">
        <f>(F4/$F$4)*100</f>
        <v>100</v>
      </c>
      <c r="H4" s="143">
        <f>SUM(H5:H11)</f>
        <v>2192542</v>
      </c>
      <c r="I4" s="145">
        <f aca="true" t="shared" si="1" ref="I4:I11">(F4/H4-1)*100</f>
        <v>-2.1205979178506085</v>
      </c>
    </row>
    <row r="5" spans="1:9" s="147" customFormat="1" ht="16.5" customHeight="1">
      <c r="A5" s="148" t="s">
        <v>46</v>
      </c>
      <c r="B5" s="149">
        <v>285647</v>
      </c>
      <c r="C5" s="150">
        <f aca="true" t="shared" si="2" ref="C5:C11">B5/$B$4</f>
        <v>0.3838531385178128</v>
      </c>
      <c r="D5" s="149">
        <v>283455</v>
      </c>
      <c r="E5" s="151">
        <f t="shared" si="0"/>
        <v>0.7733149882697354</v>
      </c>
      <c r="F5" s="149">
        <v>845248</v>
      </c>
      <c r="G5" s="150">
        <f aca="true" t="shared" si="3" ref="G5:G11">(F5/$F$4)</f>
        <v>0.39386276255832237</v>
      </c>
      <c r="H5" s="149">
        <v>829244</v>
      </c>
      <c r="I5" s="152">
        <f t="shared" si="1"/>
        <v>1.9299506538485556</v>
      </c>
    </row>
    <row r="6" spans="1:9" s="147" customFormat="1" ht="16.5" customHeight="1">
      <c r="A6" s="148" t="s">
        <v>47</v>
      </c>
      <c r="B6" s="149">
        <v>150915</v>
      </c>
      <c r="C6" s="150">
        <f t="shared" si="2"/>
        <v>0.20279994678542296</v>
      </c>
      <c r="D6" s="149">
        <v>142462</v>
      </c>
      <c r="E6" s="152">
        <f t="shared" si="0"/>
        <v>5.933512094453253</v>
      </c>
      <c r="F6" s="149">
        <v>424939</v>
      </c>
      <c r="G6" s="150">
        <f t="shared" si="3"/>
        <v>0.19801010881867917</v>
      </c>
      <c r="H6" s="149">
        <v>432513</v>
      </c>
      <c r="I6" s="152">
        <f t="shared" si="1"/>
        <v>-1.7511612367720697</v>
      </c>
    </row>
    <row r="7" spans="1:9" s="147" customFormat="1" ht="16.5" customHeight="1">
      <c r="A7" s="148" t="s">
        <v>48</v>
      </c>
      <c r="B7" s="149">
        <v>118985</v>
      </c>
      <c r="C7" s="150">
        <f t="shared" si="2"/>
        <v>0.1598923345476828</v>
      </c>
      <c r="D7" s="149">
        <v>135915</v>
      </c>
      <c r="E7" s="151">
        <f t="shared" si="0"/>
        <v>-12.456314608394948</v>
      </c>
      <c r="F7" s="149">
        <v>373410</v>
      </c>
      <c r="G7" s="150">
        <f t="shared" si="3"/>
        <v>0.17399898511076412</v>
      </c>
      <c r="H7" s="149">
        <v>445011</v>
      </c>
      <c r="I7" s="152">
        <f t="shared" si="1"/>
        <v>-16.089714636267416</v>
      </c>
    </row>
    <row r="8" spans="1:9" s="147" customFormat="1" ht="16.5" customHeight="1">
      <c r="A8" s="148" t="s">
        <v>49</v>
      </c>
      <c r="B8" s="149">
        <v>84057</v>
      </c>
      <c r="C8" s="150">
        <f t="shared" si="2"/>
        <v>0.11295600256397507</v>
      </c>
      <c r="D8" s="149">
        <v>63402</v>
      </c>
      <c r="E8" s="151">
        <f t="shared" si="0"/>
        <v>32.57783666130405</v>
      </c>
      <c r="F8" s="149">
        <v>201459</v>
      </c>
      <c r="G8" s="150">
        <f t="shared" si="3"/>
        <v>0.09387445848110502</v>
      </c>
      <c r="H8" s="149">
        <v>190267</v>
      </c>
      <c r="I8" s="152">
        <f t="shared" si="1"/>
        <v>5.88226019225615</v>
      </c>
    </row>
    <row r="9" spans="1:9" s="147" customFormat="1" ht="16.5" customHeight="1">
      <c r="A9" s="148" t="s">
        <v>50</v>
      </c>
      <c r="B9" s="149">
        <v>71643</v>
      </c>
      <c r="C9" s="150">
        <f t="shared" si="2"/>
        <v>0.09627403894608261</v>
      </c>
      <c r="D9" s="149">
        <v>71139</v>
      </c>
      <c r="E9" s="151">
        <f t="shared" si="0"/>
        <v>0.7084721460802079</v>
      </c>
      <c r="F9" s="149">
        <v>204649</v>
      </c>
      <c r="G9" s="150">
        <f t="shared" si="3"/>
        <v>0.0953609124124495</v>
      </c>
      <c r="H9" s="149">
        <v>222522</v>
      </c>
      <c r="I9" s="152">
        <f t="shared" si="1"/>
        <v>-8.032014812018584</v>
      </c>
    </row>
    <row r="10" spans="1:9" s="147" customFormat="1" ht="16.5" customHeight="1">
      <c r="A10" s="148" t="s">
        <v>51</v>
      </c>
      <c r="B10" s="149">
        <v>21940</v>
      </c>
      <c r="C10" s="150">
        <f t="shared" si="2"/>
        <v>0.02948302575934917</v>
      </c>
      <c r="D10" s="149">
        <v>10809</v>
      </c>
      <c r="E10" s="151">
        <f t="shared" si="0"/>
        <v>102.97899898232954</v>
      </c>
      <c r="F10" s="149">
        <v>64448</v>
      </c>
      <c r="G10" s="150">
        <f t="shared" si="3"/>
        <v>0.03003102914335054</v>
      </c>
      <c r="H10" s="149">
        <v>30331</v>
      </c>
      <c r="I10" s="152">
        <f t="shared" si="1"/>
        <v>112.48227885661532</v>
      </c>
    </row>
    <row r="11" spans="1:9" s="147" customFormat="1" ht="16.5" customHeight="1" thickBot="1">
      <c r="A11" s="153" t="s">
        <v>52</v>
      </c>
      <c r="B11" s="154">
        <v>10970</v>
      </c>
      <c r="C11" s="155">
        <f t="shared" si="2"/>
        <v>0.014741512879674585</v>
      </c>
      <c r="D11" s="154">
        <v>12179</v>
      </c>
      <c r="E11" s="156">
        <f t="shared" si="0"/>
        <v>-9.926923392725184</v>
      </c>
      <c r="F11" s="154">
        <v>31894</v>
      </c>
      <c r="G11" s="155">
        <f t="shared" si="3"/>
        <v>0.014861743475329292</v>
      </c>
      <c r="H11" s="154">
        <v>42654</v>
      </c>
      <c r="I11" s="156">
        <f t="shared" si="1"/>
        <v>-25.226239039714915</v>
      </c>
    </row>
    <row r="12" ht="14.25">
      <c r="A12" s="157" t="s">
        <v>53</v>
      </c>
    </row>
    <row r="13" ht="14.25">
      <c r="A13" s="130"/>
    </row>
  </sheetData>
  <sheetProtection/>
  <mergeCells count="4">
    <mergeCell ref="B2:E2"/>
    <mergeCell ref="F2:I2"/>
    <mergeCell ref="A2:A3"/>
    <mergeCell ref="A1:I1"/>
  </mergeCells>
  <conditionalFormatting sqref="I12:I65536 I1:I3 E1:E3 E12:E65536">
    <cfRule type="cellIs" priority="1" dxfId="0" operator="lessThan" stopIfTrue="1">
      <formula>0</formula>
    </cfRule>
  </conditionalFormatting>
  <conditionalFormatting sqref="E4:E11 I4:I1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43" right="0.39" top="1.71" bottom="1" header="0.5" footer="0.5"/>
  <pageSetup horizontalDpi="600" verticalDpi="600" orientation="landscape" scal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pane xSplit="14190" topLeftCell="J1" activePane="topLeft" state="split"/>
      <selection pane="topLeft" activeCell="J16" sqref="J16"/>
      <selection pane="topRight" activeCell="J1" sqref="J1"/>
    </sheetView>
  </sheetViews>
  <sheetFormatPr defaultColWidth="9.140625" defaultRowHeight="12.75"/>
  <cols>
    <col min="1" max="1" width="16.140625" style="158" customWidth="1"/>
    <col min="2" max="2" width="9.421875" style="158" customWidth="1"/>
    <col min="3" max="3" width="11.140625" style="158" customWidth="1"/>
    <col min="4" max="4" width="8.7109375" style="158" customWidth="1"/>
    <col min="5" max="5" width="7.28125" style="158" customWidth="1"/>
    <col min="6" max="6" width="10.421875" style="158" customWidth="1"/>
    <col min="7" max="7" width="9.28125" style="158" customWidth="1"/>
    <col min="8" max="8" width="10.7109375" style="158" customWidth="1"/>
    <col min="9" max="9" width="8.421875" style="158" customWidth="1"/>
    <col min="10" max="16384" width="9.140625" style="158" customWidth="1"/>
  </cols>
  <sheetData>
    <row r="1" spans="1:9" ht="26.25" customHeight="1" thickBot="1">
      <c r="A1" s="828" t="s">
        <v>54</v>
      </c>
      <c r="B1" s="829"/>
      <c r="C1" s="829"/>
      <c r="D1" s="829"/>
      <c r="E1" s="829"/>
      <c r="F1" s="829"/>
      <c r="G1" s="829"/>
      <c r="H1" s="829"/>
      <c r="I1" s="830"/>
    </row>
    <row r="2" spans="1:9" ht="14.25" thickBot="1">
      <c r="A2" s="826" t="s">
        <v>37</v>
      </c>
      <c r="B2" s="821" t="s">
        <v>38</v>
      </c>
      <c r="C2" s="822"/>
      <c r="D2" s="823"/>
      <c r="E2" s="824"/>
      <c r="F2" s="822" t="s">
        <v>39</v>
      </c>
      <c r="G2" s="822"/>
      <c r="H2" s="822"/>
      <c r="I2" s="825"/>
    </row>
    <row r="3" spans="1:9" s="162" customFormat="1" ht="33.75" customHeight="1" thickBot="1">
      <c r="A3" s="827"/>
      <c r="B3" s="159" t="s">
        <v>40</v>
      </c>
      <c r="C3" s="160" t="s">
        <v>41</v>
      </c>
      <c r="D3" s="159" t="s">
        <v>42</v>
      </c>
      <c r="E3" s="160" t="s">
        <v>43</v>
      </c>
      <c r="F3" s="159" t="s">
        <v>44</v>
      </c>
      <c r="G3" s="160" t="s">
        <v>41</v>
      </c>
      <c r="H3" s="159" t="s">
        <v>45</v>
      </c>
      <c r="I3" s="161" t="s">
        <v>43</v>
      </c>
    </row>
    <row r="4" spans="1:9" s="163" customFormat="1" ht="16.5" customHeight="1" thickBot="1">
      <c r="A4" s="652" t="s">
        <v>3</v>
      </c>
      <c r="B4" s="653">
        <f>SUM(B5:B19)</f>
        <v>9133.391</v>
      </c>
      <c r="C4" s="654">
        <f>(B4/$B$4)</f>
        <v>1</v>
      </c>
      <c r="D4" s="653">
        <f>SUM(D5:D19)</f>
        <v>9604.152000000002</v>
      </c>
      <c r="E4" s="655">
        <f aca="true" t="shared" si="0" ref="E4:E13">(B4/D4-1)*100</f>
        <v>-4.901640457168965</v>
      </c>
      <c r="F4" s="653">
        <f>SUM(F5:F19)</f>
        <v>24081.90199999999</v>
      </c>
      <c r="G4" s="656">
        <f>(F4/$F$4)*100</f>
        <v>100</v>
      </c>
      <c r="H4" s="653">
        <f>SUM(H5:H19)</f>
        <v>29446.402</v>
      </c>
      <c r="I4" s="655">
        <f aca="true" t="shared" si="1" ref="I4:I13">(F4/H4-1)*100</f>
        <v>-18.217845426412392</v>
      </c>
    </row>
    <row r="5" spans="1:9" s="163" customFormat="1" ht="16.5" customHeight="1" thickTop="1">
      <c r="A5" s="650" t="s">
        <v>55</v>
      </c>
      <c r="B5" s="651">
        <v>1783.6830000000002</v>
      </c>
      <c r="C5" s="166">
        <f aca="true" t="shared" si="2" ref="C5:C19">B5/$B$4</f>
        <v>0.19529252607273687</v>
      </c>
      <c r="D5" s="651">
        <v>3409.7840000000006</v>
      </c>
      <c r="E5" s="167">
        <f t="shared" si="0"/>
        <v>-47.68926712073258</v>
      </c>
      <c r="F5" s="651">
        <v>4000.6820000000007</v>
      </c>
      <c r="G5" s="166">
        <f aca="true" t="shared" si="3" ref="G5:G19">(F5/$F$4)</f>
        <v>0.16612815715303558</v>
      </c>
      <c r="H5" s="651">
        <v>9463.258000000002</v>
      </c>
      <c r="I5" s="168">
        <f t="shared" si="1"/>
        <v>-57.72405232954655</v>
      </c>
    </row>
    <row r="6" spans="1:9" s="163" customFormat="1" ht="16.5" customHeight="1">
      <c r="A6" s="164" t="s">
        <v>56</v>
      </c>
      <c r="B6" s="165">
        <v>1637.4779999999998</v>
      </c>
      <c r="C6" s="166">
        <f t="shared" si="2"/>
        <v>0.17928478042821117</v>
      </c>
      <c r="D6" s="165">
        <v>1113.18</v>
      </c>
      <c r="E6" s="167">
        <f t="shared" si="0"/>
        <v>47.099121435886346</v>
      </c>
      <c r="F6" s="165">
        <v>4580.893999999998</v>
      </c>
      <c r="G6" s="166">
        <f t="shared" si="3"/>
        <v>0.19022143682837012</v>
      </c>
      <c r="H6" s="165">
        <v>4688.317000000001</v>
      </c>
      <c r="I6" s="168">
        <f t="shared" si="1"/>
        <v>-2.291291309866683</v>
      </c>
    </row>
    <row r="7" spans="1:9" s="163" customFormat="1" ht="16.5" customHeight="1">
      <c r="A7" s="164" t="s">
        <v>46</v>
      </c>
      <c r="B7" s="165">
        <v>1109.25</v>
      </c>
      <c r="C7" s="166">
        <f t="shared" si="2"/>
        <v>0.12144996310789717</v>
      </c>
      <c r="D7" s="165">
        <v>1315.4020000000003</v>
      </c>
      <c r="E7" s="167">
        <f t="shared" si="0"/>
        <v>-15.672167139779337</v>
      </c>
      <c r="F7" s="165">
        <v>2990.039</v>
      </c>
      <c r="G7" s="166">
        <f t="shared" si="3"/>
        <v>0.1241612477286886</v>
      </c>
      <c r="H7" s="165">
        <v>3728.3280000000004</v>
      </c>
      <c r="I7" s="168">
        <f t="shared" si="1"/>
        <v>-19.8021472359728</v>
      </c>
    </row>
    <row r="8" spans="1:9" s="163" customFormat="1" ht="16.5" customHeight="1">
      <c r="A8" s="164" t="s">
        <v>48</v>
      </c>
      <c r="B8" s="165">
        <v>1049.6939999999997</v>
      </c>
      <c r="C8" s="166">
        <f t="shared" si="2"/>
        <v>0.11492927435166192</v>
      </c>
      <c r="D8" s="165">
        <v>1001.2479999999998</v>
      </c>
      <c r="E8" s="167">
        <f t="shared" si="0"/>
        <v>4.838561475278835</v>
      </c>
      <c r="F8" s="165">
        <v>2893.062</v>
      </c>
      <c r="G8" s="166">
        <f t="shared" si="3"/>
        <v>0.12013428175233007</v>
      </c>
      <c r="H8" s="165">
        <v>3029.501999999999</v>
      </c>
      <c r="I8" s="168">
        <f t="shared" si="1"/>
        <v>-4.503710510836411</v>
      </c>
    </row>
    <row r="9" spans="1:9" s="163" customFormat="1" ht="16.5" customHeight="1">
      <c r="A9" s="164" t="s">
        <v>57</v>
      </c>
      <c r="B9" s="165">
        <v>573.7779999999999</v>
      </c>
      <c r="C9" s="166">
        <f t="shared" si="2"/>
        <v>0.06282201210919361</v>
      </c>
      <c r="D9" s="165">
        <v>332.86899999999997</v>
      </c>
      <c r="E9" s="167">
        <f t="shared" si="0"/>
        <v>72.37351630821733</v>
      </c>
      <c r="F9" s="165">
        <v>1798.4069999999997</v>
      </c>
      <c r="G9" s="166">
        <f t="shared" si="3"/>
        <v>0.07467877744872478</v>
      </c>
      <c r="H9" s="165">
        <v>874.0969999999999</v>
      </c>
      <c r="I9" s="168">
        <f t="shared" si="1"/>
        <v>105.74455695420531</v>
      </c>
    </row>
    <row r="10" spans="1:9" s="163" customFormat="1" ht="16.5" customHeight="1">
      <c r="A10" s="164" t="s">
        <v>58</v>
      </c>
      <c r="B10" s="165">
        <v>489.6</v>
      </c>
      <c r="C10" s="166">
        <f t="shared" si="2"/>
        <v>0.053605500957968406</v>
      </c>
      <c r="D10" s="165">
        <v>501.27700000000004</v>
      </c>
      <c r="E10" s="167">
        <f t="shared" si="0"/>
        <v>-2.3294505832104795</v>
      </c>
      <c r="F10" s="165">
        <v>1288.3969999999997</v>
      </c>
      <c r="G10" s="166">
        <f t="shared" si="3"/>
        <v>0.05350063296495435</v>
      </c>
      <c r="H10" s="165">
        <v>1611.421</v>
      </c>
      <c r="I10" s="168">
        <f t="shared" si="1"/>
        <v>-20.045909790178996</v>
      </c>
    </row>
    <row r="11" spans="1:9" s="163" customFormat="1" ht="16.5" customHeight="1">
      <c r="A11" s="164" t="s">
        <v>59</v>
      </c>
      <c r="B11" s="165">
        <v>438.11</v>
      </c>
      <c r="C11" s="166">
        <f t="shared" si="2"/>
        <v>0.047967945311878146</v>
      </c>
      <c r="D11" s="165">
        <v>63.84</v>
      </c>
      <c r="E11" s="167">
        <f t="shared" si="0"/>
        <v>586.2625313283207</v>
      </c>
      <c r="F11" s="165">
        <v>1057.3</v>
      </c>
      <c r="G11" s="166">
        <f t="shared" si="3"/>
        <v>0.04390433944959997</v>
      </c>
      <c r="H11" s="165">
        <v>223.12</v>
      </c>
      <c r="I11" s="168">
        <f t="shared" si="1"/>
        <v>373.87056292577984</v>
      </c>
    </row>
    <row r="12" spans="1:9" s="163" customFormat="1" ht="16.5" customHeight="1">
      <c r="A12" s="164" t="s">
        <v>60</v>
      </c>
      <c r="B12" s="165">
        <v>420.399</v>
      </c>
      <c r="C12" s="166">
        <f t="shared" si="2"/>
        <v>0.04602879697146438</v>
      </c>
      <c r="D12" s="165">
        <v>415.97900000000004</v>
      </c>
      <c r="E12" s="167">
        <f t="shared" si="0"/>
        <v>1.06255363852501</v>
      </c>
      <c r="F12" s="165">
        <v>1163.58</v>
      </c>
      <c r="G12" s="166">
        <f t="shared" si="3"/>
        <v>0.04831761212216545</v>
      </c>
      <c r="H12" s="165">
        <v>1346.36</v>
      </c>
      <c r="I12" s="168">
        <f t="shared" si="1"/>
        <v>-13.57586381057072</v>
      </c>
    </row>
    <row r="13" spans="1:9" s="163" customFormat="1" ht="16.5" customHeight="1">
      <c r="A13" s="164" t="s">
        <v>47</v>
      </c>
      <c r="B13" s="165">
        <v>414.41200000000003</v>
      </c>
      <c r="C13" s="166">
        <f t="shared" si="2"/>
        <v>0.04537329016134315</v>
      </c>
      <c r="D13" s="165">
        <v>404.525</v>
      </c>
      <c r="E13" s="167">
        <f t="shared" si="0"/>
        <v>2.4441011062357187</v>
      </c>
      <c r="F13" s="165">
        <v>1033.2329999999997</v>
      </c>
      <c r="G13" s="166">
        <f t="shared" si="3"/>
        <v>0.042904958254543185</v>
      </c>
      <c r="H13" s="165">
        <v>1271.635</v>
      </c>
      <c r="I13" s="168">
        <f t="shared" si="1"/>
        <v>-18.747675236998063</v>
      </c>
    </row>
    <row r="14" spans="1:9" s="163" customFormat="1" ht="16.5" customHeight="1">
      <c r="A14" s="164" t="s">
        <v>61</v>
      </c>
      <c r="B14" s="165">
        <v>328.193</v>
      </c>
      <c r="C14" s="166">
        <f t="shared" si="2"/>
        <v>0.035933313267766595</v>
      </c>
      <c r="D14" s="165"/>
      <c r="E14" s="167"/>
      <c r="F14" s="165">
        <v>671.03</v>
      </c>
      <c r="G14" s="166">
        <f t="shared" si="3"/>
        <v>0.02786449342747098</v>
      </c>
      <c r="H14" s="165"/>
      <c r="I14" s="168"/>
    </row>
    <row r="15" spans="1:9" s="163" customFormat="1" ht="16.5" customHeight="1">
      <c r="A15" s="164" t="s">
        <v>50</v>
      </c>
      <c r="B15" s="165">
        <v>291.243</v>
      </c>
      <c r="C15" s="166">
        <f t="shared" si="2"/>
        <v>0.031887718373165015</v>
      </c>
      <c r="D15" s="165">
        <v>297.5889999999998</v>
      </c>
      <c r="E15" s="167">
        <f>(B15/D15-1)*100</f>
        <v>-2.1324712943018187</v>
      </c>
      <c r="F15" s="165">
        <v>810.184999999999</v>
      </c>
      <c r="G15" s="166">
        <f t="shared" si="3"/>
        <v>0.033642899136455226</v>
      </c>
      <c r="H15" s="165">
        <v>947.8429999999997</v>
      </c>
      <c r="I15" s="168">
        <f>(F15/H15-1)*100</f>
        <v>-14.523291304572671</v>
      </c>
    </row>
    <row r="16" spans="1:9" s="163" customFormat="1" ht="16.5" customHeight="1">
      <c r="A16" s="164" t="s">
        <v>49</v>
      </c>
      <c r="B16" s="165">
        <v>282.75599999999986</v>
      </c>
      <c r="C16" s="166">
        <f t="shared" si="2"/>
        <v>0.030958490663544336</v>
      </c>
      <c r="D16" s="165">
        <v>246.84899999999985</v>
      </c>
      <c r="E16" s="167">
        <f>(B16/D16-1)*100</f>
        <v>14.546139542797443</v>
      </c>
      <c r="F16" s="165">
        <v>752.5639999999987</v>
      </c>
      <c r="G16" s="166">
        <f t="shared" si="3"/>
        <v>0.031250189457626684</v>
      </c>
      <c r="H16" s="165">
        <v>750.7609999999993</v>
      </c>
      <c r="I16" s="168">
        <f>(F16/H16-1)*100</f>
        <v>0.24015632138583154</v>
      </c>
    </row>
    <row r="17" spans="1:9" s="163" customFormat="1" ht="16.5" customHeight="1">
      <c r="A17" s="164" t="s">
        <v>52</v>
      </c>
      <c r="B17" s="165">
        <v>133.275</v>
      </c>
      <c r="C17" s="166">
        <f t="shared" si="2"/>
        <v>0.014592061152314623</v>
      </c>
      <c r="D17" s="165">
        <v>149.29</v>
      </c>
      <c r="E17" s="167">
        <f>(B17/D17-1)*100</f>
        <v>-10.727443231294787</v>
      </c>
      <c r="F17" s="165">
        <v>420.42899999999946</v>
      </c>
      <c r="G17" s="166">
        <f t="shared" si="3"/>
        <v>0.017458297106266757</v>
      </c>
      <c r="H17" s="165">
        <v>495.4479999999994</v>
      </c>
      <c r="I17" s="168">
        <f>(F17/H17-1)*100</f>
        <v>-15.1416495777559</v>
      </c>
    </row>
    <row r="18" spans="1:9" s="163" customFormat="1" ht="16.5" customHeight="1">
      <c r="A18" s="164" t="s">
        <v>62</v>
      </c>
      <c r="B18" s="165">
        <v>97.6</v>
      </c>
      <c r="C18" s="166">
        <f t="shared" si="2"/>
        <v>0.010686063916457754</v>
      </c>
      <c r="D18" s="165">
        <v>121.4</v>
      </c>
      <c r="E18" s="167">
        <f>(B18/D18-1)*100</f>
        <v>-19.604612850082383</v>
      </c>
      <c r="F18" s="165">
        <v>322.05</v>
      </c>
      <c r="G18" s="166">
        <f t="shared" si="3"/>
        <v>0.013373113136993919</v>
      </c>
      <c r="H18" s="165">
        <v>409.3</v>
      </c>
      <c r="I18" s="168">
        <f>(F18/H18-1)*100</f>
        <v>-21.316882482286825</v>
      </c>
    </row>
    <row r="19" spans="1:9" s="163" customFormat="1" ht="16.5" customHeight="1" thickBot="1">
      <c r="A19" s="169" t="s">
        <v>63</v>
      </c>
      <c r="B19" s="170">
        <v>83.92</v>
      </c>
      <c r="C19" s="171">
        <f t="shared" si="2"/>
        <v>0.009188263154396872</v>
      </c>
      <c r="D19" s="170">
        <v>230.92</v>
      </c>
      <c r="E19" s="172">
        <f>(B19/D19-1)*100</f>
        <v>-63.65840983890525</v>
      </c>
      <c r="F19" s="170">
        <v>300.05</v>
      </c>
      <c r="G19" s="171">
        <f t="shared" si="3"/>
        <v>0.012459564032774493</v>
      </c>
      <c r="H19" s="170">
        <v>607.0120000000002</v>
      </c>
      <c r="I19" s="173">
        <f>(F19/H19-1)*100</f>
        <v>-50.569346240272026</v>
      </c>
    </row>
    <row r="20" ht="14.25">
      <c r="A20" s="130" t="s">
        <v>64</v>
      </c>
    </row>
    <row r="21" ht="14.25">
      <c r="A21" s="130" t="s">
        <v>65</v>
      </c>
    </row>
  </sheetData>
  <sheetProtection/>
  <mergeCells count="4">
    <mergeCell ref="B2:E2"/>
    <mergeCell ref="F2:I2"/>
    <mergeCell ref="A2:A3"/>
    <mergeCell ref="A1:I1"/>
  </mergeCells>
  <conditionalFormatting sqref="I20:I65536 I1:I3 E1:E3 E20:E65536">
    <cfRule type="cellIs" priority="2" dxfId="0" operator="lessThan" stopIfTrue="1">
      <formula>0</formula>
    </cfRule>
  </conditionalFormatting>
  <conditionalFormatting sqref="E4:E19 I4:I19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5" right="0.39" top="1.07" bottom="1" header="0.5" footer="0.5"/>
  <pageSetup horizontalDpi="600" verticalDpi="600" orientation="landscape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zoomScale="90" zoomScaleNormal="90" zoomScalePageLayoutView="0" workbookViewId="0" topLeftCell="A1">
      <selection activeCell="K15" sqref="K15"/>
    </sheetView>
  </sheetViews>
  <sheetFormatPr defaultColWidth="9.140625" defaultRowHeight="12.75"/>
  <cols>
    <col min="1" max="1" width="19.28125" style="174" customWidth="1"/>
    <col min="2" max="2" width="8.140625" style="174" customWidth="1"/>
    <col min="3" max="3" width="9.140625" style="174" customWidth="1"/>
    <col min="4" max="4" width="8.28125" style="174" customWidth="1"/>
    <col min="5" max="5" width="9.140625" style="174" customWidth="1"/>
    <col min="6" max="6" width="8.421875" style="174" customWidth="1"/>
    <col min="7" max="7" width="9.421875" style="174" customWidth="1"/>
    <col min="8" max="8" width="8.28125" style="174" customWidth="1"/>
    <col min="9" max="9" width="8.140625" style="174" customWidth="1"/>
    <col min="10" max="10" width="9.7109375" style="174" customWidth="1"/>
    <col min="11" max="11" width="9.8515625" style="174" customWidth="1"/>
    <col min="12" max="12" width="10.28125" style="174" customWidth="1"/>
    <col min="13" max="13" width="9.00390625" style="174" customWidth="1"/>
    <col min="14" max="15" width="9.8515625" style="174" customWidth="1"/>
    <col min="16" max="16" width="10.421875" style="174" customWidth="1"/>
    <col min="17" max="17" width="8.140625" style="174" customWidth="1"/>
    <col min="18" max="16384" width="9.140625" style="174" customWidth="1"/>
  </cols>
  <sheetData>
    <row r="1" spans="1:17" ht="30" customHeight="1" thickBot="1">
      <c r="A1" s="831" t="s">
        <v>66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3"/>
    </row>
    <row r="2" spans="1:17" ht="15.75" customHeight="1" thickBot="1">
      <c r="A2" s="834" t="s">
        <v>67</v>
      </c>
      <c r="B2" s="846" t="s">
        <v>38</v>
      </c>
      <c r="C2" s="847"/>
      <c r="D2" s="847"/>
      <c r="E2" s="847"/>
      <c r="F2" s="847"/>
      <c r="G2" s="847"/>
      <c r="H2" s="847"/>
      <c r="I2" s="848"/>
      <c r="J2" s="846" t="s">
        <v>39</v>
      </c>
      <c r="K2" s="847"/>
      <c r="L2" s="847"/>
      <c r="M2" s="847"/>
      <c r="N2" s="847"/>
      <c r="O2" s="847"/>
      <c r="P2" s="847"/>
      <c r="Q2" s="848"/>
    </row>
    <row r="3" spans="1:17" s="175" customFormat="1" ht="26.25" customHeight="1">
      <c r="A3" s="835"/>
      <c r="B3" s="839" t="s">
        <v>40</v>
      </c>
      <c r="C3" s="840"/>
      <c r="D3" s="841"/>
      <c r="E3" s="837" t="s">
        <v>41</v>
      </c>
      <c r="F3" s="839" t="s">
        <v>42</v>
      </c>
      <c r="G3" s="840"/>
      <c r="H3" s="841"/>
      <c r="I3" s="844" t="s">
        <v>43</v>
      </c>
      <c r="J3" s="839" t="s">
        <v>44</v>
      </c>
      <c r="K3" s="840"/>
      <c r="L3" s="841"/>
      <c r="M3" s="837" t="s">
        <v>41</v>
      </c>
      <c r="N3" s="839" t="s">
        <v>45</v>
      </c>
      <c r="O3" s="840"/>
      <c r="P3" s="841"/>
      <c r="Q3" s="842" t="s">
        <v>43</v>
      </c>
    </row>
    <row r="4" spans="1:17" s="175" customFormat="1" ht="26.25" thickBot="1">
      <c r="A4" s="836"/>
      <c r="B4" s="176" t="s">
        <v>10</v>
      </c>
      <c r="C4" s="177" t="s">
        <v>11</v>
      </c>
      <c r="D4" s="177" t="s">
        <v>12</v>
      </c>
      <c r="E4" s="838"/>
      <c r="F4" s="178" t="s">
        <v>10</v>
      </c>
      <c r="G4" s="179" t="s">
        <v>11</v>
      </c>
      <c r="H4" s="179" t="s">
        <v>12</v>
      </c>
      <c r="I4" s="845"/>
      <c r="J4" s="176" t="s">
        <v>10</v>
      </c>
      <c r="K4" s="177" t="s">
        <v>11</v>
      </c>
      <c r="L4" s="177" t="s">
        <v>12</v>
      </c>
      <c r="M4" s="838"/>
      <c r="N4" s="178" t="s">
        <v>10</v>
      </c>
      <c r="O4" s="179" t="s">
        <v>11</v>
      </c>
      <c r="P4" s="179" t="s">
        <v>12</v>
      </c>
      <c r="Q4" s="843"/>
    </row>
    <row r="5" spans="1:17" s="180" customFormat="1" ht="18.75" customHeight="1" thickBot="1">
      <c r="A5" s="658" t="s">
        <v>3</v>
      </c>
      <c r="B5" s="659">
        <f>SUM(B6:B30)</f>
        <v>213521</v>
      </c>
      <c r="C5" s="660">
        <f>SUM(C6:C30)</f>
        <v>191654</v>
      </c>
      <c r="D5" s="660">
        <f aca="true" t="shared" si="0" ref="D5:D30">C5+B5</f>
        <v>405175</v>
      </c>
      <c r="E5" s="661">
        <f aca="true" t="shared" si="1" ref="E5:E30">(D5/$D$5)</f>
        <v>1</v>
      </c>
      <c r="F5" s="662">
        <f>SUM(F6:F30)</f>
        <v>219937</v>
      </c>
      <c r="G5" s="663">
        <f>SUM(G6:G30)</f>
        <v>202088</v>
      </c>
      <c r="H5" s="664">
        <f aca="true" t="shared" si="2" ref="H5:H30">G5+F5</f>
        <v>422025</v>
      </c>
      <c r="I5" s="665">
        <f aca="true" t="shared" si="3" ref="I5:I12">(D5/H5-1)</f>
        <v>-0.03992654463598133</v>
      </c>
      <c r="J5" s="662">
        <f>SUM(J6:J30)</f>
        <v>674652</v>
      </c>
      <c r="K5" s="663">
        <f>SUM(K6:K30)</f>
        <v>610457</v>
      </c>
      <c r="L5" s="663">
        <f aca="true" t="shared" si="4" ref="L5:L30">K5+J5</f>
        <v>1285109</v>
      </c>
      <c r="M5" s="665">
        <f aca="true" t="shared" si="5" ref="M5:M30">(L5/$L$5)</f>
        <v>1</v>
      </c>
      <c r="N5" s="662">
        <f>SUM(N6:N30)</f>
        <v>674587</v>
      </c>
      <c r="O5" s="663">
        <f>SUM(O6:O30)</f>
        <v>616457</v>
      </c>
      <c r="P5" s="663">
        <f aca="true" t="shared" si="6" ref="P5:P30">O5+N5</f>
        <v>1291044</v>
      </c>
      <c r="Q5" s="665">
        <f aca="true" t="shared" si="7" ref="Q5:Q12">(L5/P5-1)</f>
        <v>-0.0045970547866687195</v>
      </c>
    </row>
    <row r="6" spans="1:17" ht="18.75" customHeight="1" thickTop="1">
      <c r="A6" s="181" t="s">
        <v>46</v>
      </c>
      <c r="B6" s="647">
        <v>79175</v>
      </c>
      <c r="C6" s="648">
        <v>75689</v>
      </c>
      <c r="D6" s="648">
        <f t="shared" si="0"/>
        <v>154864</v>
      </c>
      <c r="E6" s="649">
        <f t="shared" si="1"/>
        <v>0.38221509224409206</v>
      </c>
      <c r="F6" s="647">
        <v>81526</v>
      </c>
      <c r="G6" s="648">
        <v>83257</v>
      </c>
      <c r="H6" s="648">
        <f t="shared" si="2"/>
        <v>164783</v>
      </c>
      <c r="I6" s="649">
        <f t="shared" si="3"/>
        <v>-0.06019431616125448</v>
      </c>
      <c r="J6" s="647">
        <v>247507</v>
      </c>
      <c r="K6" s="648">
        <v>248220</v>
      </c>
      <c r="L6" s="648">
        <f t="shared" si="4"/>
        <v>495727</v>
      </c>
      <c r="M6" s="649">
        <f t="shared" si="5"/>
        <v>0.3857470455813476</v>
      </c>
      <c r="N6" s="647">
        <v>251152</v>
      </c>
      <c r="O6" s="648">
        <v>255982</v>
      </c>
      <c r="P6" s="648">
        <f t="shared" si="6"/>
        <v>507134</v>
      </c>
      <c r="Q6" s="657">
        <f t="shared" si="7"/>
        <v>-0.02249306889303415</v>
      </c>
    </row>
    <row r="7" spans="1:17" ht="18.75" customHeight="1">
      <c r="A7" s="186" t="s">
        <v>48</v>
      </c>
      <c r="B7" s="639">
        <v>18002</v>
      </c>
      <c r="C7" s="640">
        <v>17042</v>
      </c>
      <c r="D7" s="640">
        <f t="shared" si="0"/>
        <v>35044</v>
      </c>
      <c r="E7" s="641">
        <f t="shared" si="1"/>
        <v>0.08649102239772938</v>
      </c>
      <c r="F7" s="639">
        <v>12575</v>
      </c>
      <c r="G7" s="640">
        <v>12639</v>
      </c>
      <c r="H7" s="640">
        <f t="shared" si="2"/>
        <v>25214</v>
      </c>
      <c r="I7" s="641">
        <f t="shared" si="3"/>
        <v>0.38986277464900443</v>
      </c>
      <c r="J7" s="639">
        <v>64451</v>
      </c>
      <c r="K7" s="640">
        <v>50805</v>
      </c>
      <c r="L7" s="640">
        <f t="shared" si="4"/>
        <v>115256</v>
      </c>
      <c r="M7" s="641">
        <f t="shared" si="5"/>
        <v>0.0896857776266449</v>
      </c>
      <c r="N7" s="639">
        <v>39865</v>
      </c>
      <c r="O7" s="640">
        <v>35868</v>
      </c>
      <c r="P7" s="640">
        <f t="shared" si="6"/>
        <v>75733</v>
      </c>
      <c r="Q7" s="645">
        <f t="shared" si="7"/>
        <v>0.521872895567322</v>
      </c>
    </row>
    <row r="8" spans="1:17" ht="18.75" customHeight="1">
      <c r="A8" s="186" t="s">
        <v>68</v>
      </c>
      <c r="B8" s="639">
        <v>15726</v>
      </c>
      <c r="C8" s="640">
        <v>14363</v>
      </c>
      <c r="D8" s="640">
        <f t="shared" si="0"/>
        <v>30089</v>
      </c>
      <c r="E8" s="641">
        <f t="shared" si="1"/>
        <v>0.07426173875485902</v>
      </c>
      <c r="F8" s="639">
        <v>19537</v>
      </c>
      <c r="G8" s="640">
        <v>17151</v>
      </c>
      <c r="H8" s="640">
        <f t="shared" si="2"/>
        <v>36688</v>
      </c>
      <c r="I8" s="641">
        <f t="shared" si="3"/>
        <v>-0.17986807675534233</v>
      </c>
      <c r="J8" s="639">
        <v>48400</v>
      </c>
      <c r="K8" s="640">
        <v>42783</v>
      </c>
      <c r="L8" s="640">
        <f t="shared" si="4"/>
        <v>91183</v>
      </c>
      <c r="M8" s="641">
        <f t="shared" si="5"/>
        <v>0.07095351444896893</v>
      </c>
      <c r="N8" s="639">
        <v>54094</v>
      </c>
      <c r="O8" s="640">
        <v>49851</v>
      </c>
      <c r="P8" s="640">
        <f t="shared" si="6"/>
        <v>103945</v>
      </c>
      <c r="Q8" s="645">
        <f t="shared" si="7"/>
        <v>-0.12277646832459477</v>
      </c>
    </row>
    <row r="9" spans="1:17" ht="18.75" customHeight="1">
      <c r="A9" s="186" t="s">
        <v>69</v>
      </c>
      <c r="B9" s="639">
        <v>15636</v>
      </c>
      <c r="C9" s="640">
        <v>14409</v>
      </c>
      <c r="D9" s="640">
        <f t="shared" si="0"/>
        <v>30045</v>
      </c>
      <c r="E9" s="641">
        <f t="shared" si="1"/>
        <v>0.07415314370333806</v>
      </c>
      <c r="F9" s="639">
        <v>22730</v>
      </c>
      <c r="G9" s="640">
        <v>21902</v>
      </c>
      <c r="H9" s="640">
        <f t="shared" si="2"/>
        <v>44632</v>
      </c>
      <c r="I9" s="641">
        <f t="shared" si="3"/>
        <v>-0.3268282846388242</v>
      </c>
      <c r="J9" s="639">
        <v>50053</v>
      </c>
      <c r="K9" s="640">
        <v>48357</v>
      </c>
      <c r="L9" s="640">
        <f t="shared" si="4"/>
        <v>98410</v>
      </c>
      <c r="M9" s="641">
        <f t="shared" si="5"/>
        <v>0.07657716193723645</v>
      </c>
      <c r="N9" s="639">
        <v>72487</v>
      </c>
      <c r="O9" s="640">
        <v>67802</v>
      </c>
      <c r="P9" s="640">
        <f t="shared" si="6"/>
        <v>140289</v>
      </c>
      <c r="Q9" s="645">
        <f t="shared" si="7"/>
        <v>-0.2985194847778514</v>
      </c>
    </row>
    <row r="10" spans="1:17" ht="18.75" customHeight="1">
      <c r="A10" s="186" t="s">
        <v>47</v>
      </c>
      <c r="B10" s="639">
        <v>11439</v>
      </c>
      <c r="C10" s="640">
        <v>5585</v>
      </c>
      <c r="D10" s="640">
        <f t="shared" si="0"/>
        <v>17024</v>
      </c>
      <c r="E10" s="641">
        <f t="shared" si="1"/>
        <v>0.04201641266119578</v>
      </c>
      <c r="F10" s="639">
        <v>14379</v>
      </c>
      <c r="G10" s="640">
        <v>7279</v>
      </c>
      <c r="H10" s="640">
        <f t="shared" si="2"/>
        <v>21658</v>
      </c>
      <c r="I10" s="641">
        <f t="shared" si="3"/>
        <v>-0.21396250808015516</v>
      </c>
      <c r="J10" s="639">
        <v>38644</v>
      </c>
      <c r="K10" s="640">
        <v>17713</v>
      </c>
      <c r="L10" s="640">
        <f t="shared" si="4"/>
        <v>56357</v>
      </c>
      <c r="M10" s="641">
        <f t="shared" si="5"/>
        <v>0.043853867648580784</v>
      </c>
      <c r="N10" s="639">
        <v>43998</v>
      </c>
      <c r="O10" s="640">
        <v>20493</v>
      </c>
      <c r="P10" s="640">
        <f t="shared" si="6"/>
        <v>64491</v>
      </c>
      <c r="Q10" s="645">
        <f t="shared" si="7"/>
        <v>-0.12612612612612617</v>
      </c>
    </row>
    <row r="11" spans="1:17" ht="18.75" customHeight="1">
      <c r="A11" s="186" t="s">
        <v>70</v>
      </c>
      <c r="B11" s="639">
        <v>8913</v>
      </c>
      <c r="C11" s="640">
        <v>7355</v>
      </c>
      <c r="D11" s="640">
        <f t="shared" si="0"/>
        <v>16268</v>
      </c>
      <c r="E11" s="641">
        <f t="shared" si="1"/>
        <v>0.04015055223051768</v>
      </c>
      <c r="F11" s="639">
        <v>9680</v>
      </c>
      <c r="G11" s="640">
        <v>7681</v>
      </c>
      <c r="H11" s="640">
        <f t="shared" si="2"/>
        <v>17361</v>
      </c>
      <c r="I11" s="641">
        <f t="shared" si="3"/>
        <v>-0.06295720292609874</v>
      </c>
      <c r="J11" s="639">
        <v>30743</v>
      </c>
      <c r="K11" s="640">
        <v>24112</v>
      </c>
      <c r="L11" s="640">
        <f t="shared" si="4"/>
        <v>54855</v>
      </c>
      <c r="M11" s="641">
        <f t="shared" si="5"/>
        <v>0.04268509519425979</v>
      </c>
      <c r="N11" s="639">
        <v>33936</v>
      </c>
      <c r="O11" s="640">
        <v>26040</v>
      </c>
      <c r="P11" s="640">
        <f t="shared" si="6"/>
        <v>59976</v>
      </c>
      <c r="Q11" s="645">
        <f t="shared" si="7"/>
        <v>-0.08538415366146457</v>
      </c>
    </row>
    <row r="12" spans="1:17" ht="18.75" customHeight="1">
      <c r="A12" s="186" t="s">
        <v>71</v>
      </c>
      <c r="B12" s="639">
        <v>8339</v>
      </c>
      <c r="C12" s="640">
        <v>7741</v>
      </c>
      <c r="D12" s="640">
        <f t="shared" si="0"/>
        <v>16080</v>
      </c>
      <c r="E12" s="641">
        <f t="shared" si="1"/>
        <v>0.0396865551922009</v>
      </c>
      <c r="F12" s="639">
        <v>8623</v>
      </c>
      <c r="G12" s="640">
        <v>7388</v>
      </c>
      <c r="H12" s="640">
        <f t="shared" si="2"/>
        <v>16011</v>
      </c>
      <c r="I12" s="641">
        <f t="shared" si="3"/>
        <v>0.004309537193179613</v>
      </c>
      <c r="J12" s="639">
        <v>24846</v>
      </c>
      <c r="K12" s="640">
        <v>23963</v>
      </c>
      <c r="L12" s="640">
        <f t="shared" si="4"/>
        <v>48809</v>
      </c>
      <c r="M12" s="641">
        <f t="shared" si="5"/>
        <v>0.03798043590076795</v>
      </c>
      <c r="N12" s="639">
        <v>24758</v>
      </c>
      <c r="O12" s="640">
        <v>21171</v>
      </c>
      <c r="P12" s="640">
        <f t="shared" si="6"/>
        <v>45929</v>
      </c>
      <c r="Q12" s="645">
        <f t="shared" si="7"/>
        <v>0.0627054801976965</v>
      </c>
    </row>
    <row r="13" spans="1:17" ht="18.75" customHeight="1">
      <c r="A13" s="186" t="s">
        <v>72</v>
      </c>
      <c r="B13" s="639">
        <v>6908</v>
      </c>
      <c r="C13" s="640">
        <v>6401</v>
      </c>
      <c r="D13" s="640">
        <f t="shared" si="0"/>
        <v>13309</v>
      </c>
      <c r="E13" s="641">
        <f t="shared" si="1"/>
        <v>0.03284753501573394</v>
      </c>
      <c r="F13" s="639"/>
      <c r="G13" s="640"/>
      <c r="H13" s="640">
        <f t="shared" si="2"/>
        <v>0</v>
      </c>
      <c r="I13" s="641"/>
      <c r="J13" s="639">
        <v>17044</v>
      </c>
      <c r="K13" s="640">
        <v>16938</v>
      </c>
      <c r="L13" s="640">
        <f t="shared" si="4"/>
        <v>33982</v>
      </c>
      <c r="M13" s="641">
        <f t="shared" si="5"/>
        <v>0.02644289317092947</v>
      </c>
      <c r="N13" s="639"/>
      <c r="O13" s="640"/>
      <c r="P13" s="640">
        <f t="shared" si="6"/>
        <v>0</v>
      </c>
      <c r="Q13" s="645"/>
    </row>
    <row r="14" spans="1:17" ht="18.75" customHeight="1">
      <c r="A14" s="186" t="s">
        <v>73</v>
      </c>
      <c r="B14" s="639">
        <v>6692</v>
      </c>
      <c r="C14" s="640">
        <v>5668</v>
      </c>
      <c r="D14" s="640">
        <f t="shared" si="0"/>
        <v>12360</v>
      </c>
      <c r="E14" s="641">
        <f t="shared" si="1"/>
        <v>0.030505337199975318</v>
      </c>
      <c r="F14" s="639">
        <v>7899</v>
      </c>
      <c r="G14" s="640">
        <v>6767</v>
      </c>
      <c r="H14" s="640">
        <f t="shared" si="2"/>
        <v>14666</v>
      </c>
      <c r="I14" s="641">
        <f aca="true" t="shared" si="8" ref="I14:I19">(D14/H14-1)</f>
        <v>-0.1572344197463521</v>
      </c>
      <c r="J14" s="639">
        <v>21592</v>
      </c>
      <c r="K14" s="640">
        <v>17521</v>
      </c>
      <c r="L14" s="640">
        <f t="shared" si="4"/>
        <v>39113</v>
      </c>
      <c r="M14" s="641">
        <f t="shared" si="5"/>
        <v>0.030435550603100592</v>
      </c>
      <c r="N14" s="639">
        <v>22885</v>
      </c>
      <c r="O14" s="640">
        <v>19725</v>
      </c>
      <c r="P14" s="640">
        <f t="shared" si="6"/>
        <v>42610</v>
      </c>
      <c r="Q14" s="645">
        <f aca="true" t="shared" si="9" ref="Q14:Q19">(L14/P14-1)</f>
        <v>-0.08206993663459283</v>
      </c>
    </row>
    <row r="15" spans="1:17" ht="18.75" customHeight="1">
      <c r="A15" s="186" t="s">
        <v>74</v>
      </c>
      <c r="B15" s="639">
        <v>6613</v>
      </c>
      <c r="C15" s="640">
        <v>5730</v>
      </c>
      <c r="D15" s="640">
        <f t="shared" si="0"/>
        <v>12343</v>
      </c>
      <c r="E15" s="641">
        <f t="shared" si="1"/>
        <v>0.03046338002097859</v>
      </c>
      <c r="F15" s="639">
        <v>6688</v>
      </c>
      <c r="G15" s="640">
        <v>5848</v>
      </c>
      <c r="H15" s="640">
        <f t="shared" si="2"/>
        <v>12536</v>
      </c>
      <c r="I15" s="641">
        <f t="shared" si="8"/>
        <v>-0.015395660497766417</v>
      </c>
      <c r="J15" s="639">
        <v>18800</v>
      </c>
      <c r="K15" s="640">
        <v>17916</v>
      </c>
      <c r="L15" s="640">
        <f t="shared" si="4"/>
        <v>36716</v>
      </c>
      <c r="M15" s="641">
        <f t="shared" si="5"/>
        <v>0.028570339169673546</v>
      </c>
      <c r="N15" s="639">
        <v>19191</v>
      </c>
      <c r="O15" s="640">
        <v>18859</v>
      </c>
      <c r="P15" s="640">
        <f t="shared" si="6"/>
        <v>38050</v>
      </c>
      <c r="Q15" s="645">
        <f t="shared" si="9"/>
        <v>-0.03505913272010508</v>
      </c>
    </row>
    <row r="16" spans="1:17" ht="18.75" customHeight="1">
      <c r="A16" s="186" t="s">
        <v>75</v>
      </c>
      <c r="B16" s="639">
        <v>5329</v>
      </c>
      <c r="C16" s="640">
        <v>4610</v>
      </c>
      <c r="D16" s="640">
        <f t="shared" si="0"/>
        <v>9939</v>
      </c>
      <c r="E16" s="641">
        <f t="shared" si="1"/>
        <v>0.024530141296970447</v>
      </c>
      <c r="F16" s="639">
        <v>4414</v>
      </c>
      <c r="G16" s="640">
        <v>3928</v>
      </c>
      <c r="H16" s="640">
        <f t="shared" si="2"/>
        <v>8342</v>
      </c>
      <c r="I16" s="641">
        <f t="shared" si="8"/>
        <v>0.19144090146247894</v>
      </c>
      <c r="J16" s="639">
        <v>18341</v>
      </c>
      <c r="K16" s="640">
        <v>15288</v>
      </c>
      <c r="L16" s="640">
        <f t="shared" si="4"/>
        <v>33629</v>
      </c>
      <c r="M16" s="641">
        <f t="shared" si="5"/>
        <v>0.026168208299840713</v>
      </c>
      <c r="N16" s="639">
        <v>12963</v>
      </c>
      <c r="O16" s="640">
        <v>11215</v>
      </c>
      <c r="P16" s="640">
        <f t="shared" si="6"/>
        <v>24178</v>
      </c>
      <c r="Q16" s="645">
        <f t="shared" si="9"/>
        <v>0.3908925469435023</v>
      </c>
    </row>
    <row r="17" spans="1:17" ht="18.75" customHeight="1">
      <c r="A17" s="186" t="s">
        <v>76</v>
      </c>
      <c r="B17" s="639">
        <v>5038</v>
      </c>
      <c r="C17" s="640">
        <v>4739</v>
      </c>
      <c r="D17" s="640">
        <f t="shared" si="0"/>
        <v>9777</v>
      </c>
      <c r="E17" s="641">
        <f t="shared" si="1"/>
        <v>0.02413031406182514</v>
      </c>
      <c r="F17" s="639">
        <v>3060</v>
      </c>
      <c r="G17" s="640">
        <v>2696</v>
      </c>
      <c r="H17" s="640">
        <f t="shared" si="2"/>
        <v>5756</v>
      </c>
      <c r="I17" s="641">
        <f t="shared" si="8"/>
        <v>0.6985753995830437</v>
      </c>
      <c r="J17" s="639">
        <v>15256</v>
      </c>
      <c r="K17" s="640">
        <v>15084</v>
      </c>
      <c r="L17" s="640">
        <f t="shared" si="4"/>
        <v>30340</v>
      </c>
      <c r="M17" s="641">
        <f t="shared" si="5"/>
        <v>0.023608892319639814</v>
      </c>
      <c r="N17" s="639">
        <v>8736</v>
      </c>
      <c r="O17" s="640">
        <v>9634</v>
      </c>
      <c r="P17" s="640">
        <f t="shared" si="6"/>
        <v>18370</v>
      </c>
      <c r="Q17" s="645">
        <f t="shared" si="9"/>
        <v>0.6516058791507893</v>
      </c>
    </row>
    <row r="18" spans="1:17" ht="18.75" customHeight="1">
      <c r="A18" s="186" t="s">
        <v>77</v>
      </c>
      <c r="B18" s="639">
        <v>4358</v>
      </c>
      <c r="C18" s="640">
        <v>4110</v>
      </c>
      <c r="D18" s="640">
        <f t="shared" si="0"/>
        <v>8468</v>
      </c>
      <c r="E18" s="641">
        <f t="shared" si="1"/>
        <v>0.02089961127907694</v>
      </c>
      <c r="F18" s="639">
        <v>4802</v>
      </c>
      <c r="G18" s="640">
        <v>4727</v>
      </c>
      <c r="H18" s="640">
        <f t="shared" si="2"/>
        <v>9529</v>
      </c>
      <c r="I18" s="641">
        <f t="shared" si="8"/>
        <v>-0.11134431734704586</v>
      </c>
      <c r="J18" s="639">
        <v>14877</v>
      </c>
      <c r="K18" s="640">
        <v>12398</v>
      </c>
      <c r="L18" s="640">
        <f t="shared" si="4"/>
        <v>27275</v>
      </c>
      <c r="M18" s="641">
        <f t="shared" si="5"/>
        <v>0.021223880620243107</v>
      </c>
      <c r="N18" s="639">
        <v>15428</v>
      </c>
      <c r="O18" s="640">
        <v>13205</v>
      </c>
      <c r="P18" s="640">
        <f t="shared" si="6"/>
        <v>28633</v>
      </c>
      <c r="Q18" s="645">
        <f t="shared" si="9"/>
        <v>-0.047427793105856875</v>
      </c>
    </row>
    <row r="19" spans="1:17" ht="18.75" customHeight="1">
      <c r="A19" s="186" t="s">
        <v>78</v>
      </c>
      <c r="B19" s="639">
        <v>3196</v>
      </c>
      <c r="C19" s="640">
        <v>3028</v>
      </c>
      <c r="D19" s="640">
        <f t="shared" si="0"/>
        <v>6224</v>
      </c>
      <c r="E19" s="641">
        <f t="shared" si="1"/>
        <v>0.015361263651508607</v>
      </c>
      <c r="F19" s="639">
        <v>3369</v>
      </c>
      <c r="G19" s="640">
        <v>3406</v>
      </c>
      <c r="H19" s="640">
        <f t="shared" si="2"/>
        <v>6775</v>
      </c>
      <c r="I19" s="641">
        <f t="shared" si="8"/>
        <v>-0.08132841328413287</v>
      </c>
      <c r="J19" s="639">
        <v>9871</v>
      </c>
      <c r="K19" s="640">
        <v>10779</v>
      </c>
      <c r="L19" s="640">
        <f t="shared" si="4"/>
        <v>20650</v>
      </c>
      <c r="M19" s="641">
        <f t="shared" si="5"/>
        <v>0.016068675886636852</v>
      </c>
      <c r="N19" s="639">
        <v>10732</v>
      </c>
      <c r="O19" s="640">
        <v>11611</v>
      </c>
      <c r="P19" s="640">
        <f t="shared" si="6"/>
        <v>22343</v>
      </c>
      <c r="Q19" s="645">
        <f t="shared" si="9"/>
        <v>-0.07577317280580043</v>
      </c>
    </row>
    <row r="20" spans="1:17" ht="18.75" customHeight="1">
      <c r="A20" s="186" t="s">
        <v>79</v>
      </c>
      <c r="B20" s="639">
        <v>3508</v>
      </c>
      <c r="C20" s="640">
        <v>2674</v>
      </c>
      <c r="D20" s="640">
        <f t="shared" si="0"/>
        <v>6182</v>
      </c>
      <c r="E20" s="641">
        <f t="shared" si="1"/>
        <v>0.015257604738693158</v>
      </c>
      <c r="F20" s="639"/>
      <c r="G20" s="640"/>
      <c r="H20" s="640">
        <f t="shared" si="2"/>
        <v>0</v>
      </c>
      <c r="I20" s="641"/>
      <c r="J20" s="639">
        <v>5211</v>
      </c>
      <c r="K20" s="640">
        <v>4750</v>
      </c>
      <c r="L20" s="640">
        <f t="shared" si="4"/>
        <v>9961</v>
      </c>
      <c r="M20" s="641">
        <f t="shared" si="5"/>
        <v>0.007751093487011608</v>
      </c>
      <c r="N20" s="639"/>
      <c r="O20" s="640"/>
      <c r="P20" s="640">
        <f t="shared" si="6"/>
        <v>0</v>
      </c>
      <c r="Q20" s="645"/>
    </row>
    <row r="21" spans="1:17" ht="18.75" customHeight="1">
      <c r="A21" s="186" t="s">
        <v>49</v>
      </c>
      <c r="B21" s="639">
        <v>2646</v>
      </c>
      <c r="C21" s="640">
        <v>2397</v>
      </c>
      <c r="D21" s="640">
        <f t="shared" si="0"/>
        <v>5043</v>
      </c>
      <c r="E21" s="641">
        <f t="shared" si="1"/>
        <v>0.01244647374591226</v>
      </c>
      <c r="F21" s="639">
        <v>3233</v>
      </c>
      <c r="G21" s="640">
        <v>2983</v>
      </c>
      <c r="H21" s="640">
        <f t="shared" si="2"/>
        <v>6216</v>
      </c>
      <c r="I21" s="641">
        <f aca="true" t="shared" si="10" ref="I21:I30">(D21/H21-1)</f>
        <v>-0.1887065637065637</v>
      </c>
      <c r="J21" s="639">
        <v>9469</v>
      </c>
      <c r="K21" s="640">
        <v>8509</v>
      </c>
      <c r="L21" s="640">
        <f t="shared" si="4"/>
        <v>17978</v>
      </c>
      <c r="M21" s="641">
        <f t="shared" si="5"/>
        <v>0.013989474822758224</v>
      </c>
      <c r="N21" s="639">
        <v>10165</v>
      </c>
      <c r="O21" s="640">
        <v>9155</v>
      </c>
      <c r="P21" s="640">
        <f t="shared" si="6"/>
        <v>19320</v>
      </c>
      <c r="Q21" s="645">
        <f aca="true" t="shared" si="11" ref="Q21:Q30">(L21/P21-1)</f>
        <v>-0.06946169772256727</v>
      </c>
    </row>
    <row r="22" spans="1:17" ht="18.75" customHeight="1">
      <c r="A22" s="186" t="s">
        <v>80</v>
      </c>
      <c r="B22" s="639">
        <v>2290</v>
      </c>
      <c r="C22" s="640">
        <v>2221</v>
      </c>
      <c r="D22" s="640">
        <f t="shared" si="0"/>
        <v>4511</v>
      </c>
      <c r="E22" s="641">
        <f t="shared" si="1"/>
        <v>0.011133460850249893</v>
      </c>
      <c r="F22" s="639">
        <v>3525</v>
      </c>
      <c r="G22" s="640">
        <v>3491</v>
      </c>
      <c r="H22" s="640">
        <f t="shared" si="2"/>
        <v>7016</v>
      </c>
      <c r="I22" s="641">
        <f t="shared" si="10"/>
        <v>-0.3570410490307868</v>
      </c>
      <c r="J22" s="639">
        <v>8035</v>
      </c>
      <c r="K22" s="640">
        <v>8021</v>
      </c>
      <c r="L22" s="640">
        <f t="shared" si="4"/>
        <v>16056</v>
      </c>
      <c r="M22" s="641">
        <f t="shared" si="5"/>
        <v>0.012493881841929361</v>
      </c>
      <c r="N22" s="639">
        <v>11224</v>
      </c>
      <c r="O22" s="640">
        <v>10535</v>
      </c>
      <c r="P22" s="640">
        <f t="shared" si="6"/>
        <v>21759</v>
      </c>
      <c r="Q22" s="645">
        <f t="shared" si="11"/>
        <v>-0.26209844202399</v>
      </c>
    </row>
    <row r="23" spans="1:17" ht="18.75" customHeight="1">
      <c r="A23" s="186" t="s">
        <v>81</v>
      </c>
      <c r="B23" s="639">
        <v>2623</v>
      </c>
      <c r="C23" s="640">
        <v>1693</v>
      </c>
      <c r="D23" s="640">
        <f t="shared" si="0"/>
        <v>4316</v>
      </c>
      <c r="E23" s="641">
        <f t="shared" si="1"/>
        <v>0.010652187326463874</v>
      </c>
      <c r="F23" s="639">
        <v>2597</v>
      </c>
      <c r="G23" s="640">
        <v>1566</v>
      </c>
      <c r="H23" s="640">
        <f t="shared" si="2"/>
        <v>4163</v>
      </c>
      <c r="I23" s="641">
        <f t="shared" si="10"/>
        <v>0.03675234206101363</v>
      </c>
      <c r="J23" s="639">
        <v>7285</v>
      </c>
      <c r="K23" s="640">
        <v>5552</v>
      </c>
      <c r="L23" s="640">
        <f t="shared" si="4"/>
        <v>12837</v>
      </c>
      <c r="M23" s="641">
        <f t="shared" si="5"/>
        <v>0.009989035949479771</v>
      </c>
      <c r="N23" s="639">
        <v>7724</v>
      </c>
      <c r="O23" s="640">
        <v>5537</v>
      </c>
      <c r="P23" s="640">
        <f t="shared" si="6"/>
        <v>13261</v>
      </c>
      <c r="Q23" s="645">
        <f t="shared" si="11"/>
        <v>-0.03197345599879342</v>
      </c>
    </row>
    <row r="24" spans="1:17" ht="18.75" customHeight="1">
      <c r="A24" s="186" t="s">
        <v>82</v>
      </c>
      <c r="B24" s="639">
        <v>2118</v>
      </c>
      <c r="C24" s="640">
        <v>1442</v>
      </c>
      <c r="D24" s="640">
        <f t="shared" si="0"/>
        <v>3560</v>
      </c>
      <c r="E24" s="641">
        <f t="shared" si="1"/>
        <v>0.00878632689578577</v>
      </c>
      <c r="F24" s="639">
        <v>3286</v>
      </c>
      <c r="G24" s="640">
        <v>1767</v>
      </c>
      <c r="H24" s="640">
        <f t="shared" si="2"/>
        <v>5053</v>
      </c>
      <c r="I24" s="641">
        <f t="shared" si="10"/>
        <v>-0.2954680387888383</v>
      </c>
      <c r="J24" s="639">
        <v>7797</v>
      </c>
      <c r="K24" s="640">
        <v>5193</v>
      </c>
      <c r="L24" s="640">
        <f t="shared" si="4"/>
        <v>12990</v>
      </c>
      <c r="M24" s="641">
        <f t="shared" si="5"/>
        <v>0.010108091998421925</v>
      </c>
      <c r="N24" s="639">
        <v>10952</v>
      </c>
      <c r="O24" s="640">
        <v>5233</v>
      </c>
      <c r="P24" s="640">
        <f t="shared" si="6"/>
        <v>16185</v>
      </c>
      <c r="Q24" s="645">
        <f t="shared" si="11"/>
        <v>-0.1974050046339203</v>
      </c>
    </row>
    <row r="25" spans="1:17" ht="18.75" customHeight="1">
      <c r="A25" s="186" t="s">
        <v>83</v>
      </c>
      <c r="B25" s="639">
        <v>1537</v>
      </c>
      <c r="C25" s="640">
        <v>1650</v>
      </c>
      <c r="D25" s="640">
        <f t="shared" si="0"/>
        <v>3187</v>
      </c>
      <c r="E25" s="641">
        <f t="shared" si="1"/>
        <v>0.007865737027210464</v>
      </c>
      <c r="F25" s="639">
        <v>2478</v>
      </c>
      <c r="G25" s="640">
        <v>2513</v>
      </c>
      <c r="H25" s="640">
        <f t="shared" si="2"/>
        <v>4991</v>
      </c>
      <c r="I25" s="641">
        <f t="shared" si="10"/>
        <v>-0.36145061109998</v>
      </c>
      <c r="J25" s="639">
        <v>4856</v>
      </c>
      <c r="K25" s="640">
        <v>4907</v>
      </c>
      <c r="L25" s="640">
        <f t="shared" si="4"/>
        <v>9763</v>
      </c>
      <c r="M25" s="641">
        <f t="shared" si="5"/>
        <v>0.0075970209530864695</v>
      </c>
      <c r="N25" s="639">
        <v>7063</v>
      </c>
      <c r="O25" s="640">
        <v>6970</v>
      </c>
      <c r="P25" s="640">
        <f t="shared" si="6"/>
        <v>14033</v>
      </c>
      <c r="Q25" s="645">
        <f t="shared" si="11"/>
        <v>-0.3042827620608566</v>
      </c>
    </row>
    <row r="26" spans="1:17" ht="18.75" customHeight="1">
      <c r="A26" s="186" t="s">
        <v>84</v>
      </c>
      <c r="B26" s="639">
        <v>1336</v>
      </c>
      <c r="C26" s="640">
        <v>1354</v>
      </c>
      <c r="D26" s="640">
        <f t="shared" si="0"/>
        <v>2690</v>
      </c>
      <c r="E26" s="641">
        <f t="shared" si="1"/>
        <v>0.006639106558894305</v>
      </c>
      <c r="F26" s="639">
        <v>2336</v>
      </c>
      <c r="G26" s="640">
        <v>2410</v>
      </c>
      <c r="H26" s="640">
        <f t="shared" si="2"/>
        <v>4746</v>
      </c>
      <c r="I26" s="641">
        <f t="shared" si="10"/>
        <v>-0.43320691108301723</v>
      </c>
      <c r="J26" s="639">
        <v>4790</v>
      </c>
      <c r="K26" s="640">
        <v>5030</v>
      </c>
      <c r="L26" s="640">
        <f t="shared" si="4"/>
        <v>9820</v>
      </c>
      <c r="M26" s="641">
        <f t="shared" si="5"/>
        <v>0.007641375167398252</v>
      </c>
      <c r="N26" s="639">
        <v>7362</v>
      </c>
      <c r="O26" s="640">
        <v>7774</v>
      </c>
      <c r="P26" s="640">
        <f t="shared" si="6"/>
        <v>15136</v>
      </c>
      <c r="Q26" s="645">
        <f t="shared" si="11"/>
        <v>-0.351215644820296</v>
      </c>
    </row>
    <row r="27" spans="1:17" ht="18.75" customHeight="1">
      <c r="A27" s="186" t="s">
        <v>85</v>
      </c>
      <c r="B27" s="639">
        <v>854</v>
      </c>
      <c r="C27" s="640">
        <v>555</v>
      </c>
      <c r="D27" s="640">
        <f t="shared" si="0"/>
        <v>1409</v>
      </c>
      <c r="E27" s="641">
        <f t="shared" si="1"/>
        <v>0.0034775097180230765</v>
      </c>
      <c r="F27" s="639">
        <v>1555</v>
      </c>
      <c r="G27" s="640">
        <v>1081</v>
      </c>
      <c r="H27" s="640">
        <f t="shared" si="2"/>
        <v>2636</v>
      </c>
      <c r="I27" s="641">
        <f t="shared" si="10"/>
        <v>-0.4654779969650986</v>
      </c>
      <c r="J27" s="639">
        <v>2526</v>
      </c>
      <c r="K27" s="640">
        <v>2149</v>
      </c>
      <c r="L27" s="640">
        <f t="shared" si="4"/>
        <v>4675</v>
      </c>
      <c r="M27" s="641">
        <f t="shared" si="5"/>
        <v>0.0036378237176768664</v>
      </c>
      <c r="N27" s="639">
        <v>4939</v>
      </c>
      <c r="O27" s="640">
        <v>4957</v>
      </c>
      <c r="P27" s="640">
        <f t="shared" si="6"/>
        <v>9896</v>
      </c>
      <c r="Q27" s="645">
        <f t="shared" si="11"/>
        <v>-0.5275869037995149</v>
      </c>
    </row>
    <row r="28" spans="1:17" ht="18.75" customHeight="1">
      <c r="A28" s="186" t="s">
        <v>86</v>
      </c>
      <c r="B28" s="639">
        <v>534</v>
      </c>
      <c r="C28" s="640">
        <v>583</v>
      </c>
      <c r="D28" s="640">
        <f t="shared" si="0"/>
        <v>1117</v>
      </c>
      <c r="E28" s="641">
        <f t="shared" si="1"/>
        <v>0.0027568334670204234</v>
      </c>
      <c r="F28" s="639">
        <v>543</v>
      </c>
      <c r="G28" s="640">
        <v>571</v>
      </c>
      <c r="H28" s="640">
        <f t="shared" si="2"/>
        <v>1114</v>
      </c>
      <c r="I28" s="641">
        <f t="shared" si="10"/>
        <v>0.0026929982046679513</v>
      </c>
      <c r="J28" s="639">
        <v>1712</v>
      </c>
      <c r="K28" s="640">
        <v>1697</v>
      </c>
      <c r="L28" s="640">
        <f t="shared" si="4"/>
        <v>3409</v>
      </c>
      <c r="M28" s="641">
        <f t="shared" si="5"/>
        <v>0.0026526932734888637</v>
      </c>
      <c r="N28" s="639">
        <v>1767</v>
      </c>
      <c r="O28" s="640">
        <v>1846</v>
      </c>
      <c r="P28" s="640">
        <f t="shared" si="6"/>
        <v>3613</v>
      </c>
      <c r="Q28" s="645">
        <f t="shared" si="11"/>
        <v>-0.05646277331857186</v>
      </c>
    </row>
    <row r="29" spans="1:17" ht="18.75" customHeight="1">
      <c r="A29" s="186" t="s">
        <v>87</v>
      </c>
      <c r="B29" s="639">
        <v>342</v>
      </c>
      <c r="C29" s="640">
        <v>322</v>
      </c>
      <c r="D29" s="640">
        <f t="shared" si="0"/>
        <v>664</v>
      </c>
      <c r="E29" s="641">
        <f t="shared" si="1"/>
        <v>0.0016387980502252113</v>
      </c>
      <c r="F29" s="639">
        <v>707</v>
      </c>
      <c r="G29" s="640">
        <v>715</v>
      </c>
      <c r="H29" s="640">
        <f t="shared" si="2"/>
        <v>1422</v>
      </c>
      <c r="I29" s="641">
        <f t="shared" si="10"/>
        <v>-0.5330520393811533</v>
      </c>
      <c r="J29" s="639">
        <v>1537</v>
      </c>
      <c r="K29" s="640">
        <v>1948</v>
      </c>
      <c r="L29" s="640">
        <f t="shared" si="4"/>
        <v>3485</v>
      </c>
      <c r="M29" s="641">
        <f t="shared" si="5"/>
        <v>0.0027118322259045732</v>
      </c>
      <c r="N29" s="639">
        <v>1962</v>
      </c>
      <c r="O29" s="640">
        <v>2174</v>
      </c>
      <c r="P29" s="640">
        <f t="shared" si="6"/>
        <v>4136</v>
      </c>
      <c r="Q29" s="645">
        <f t="shared" si="11"/>
        <v>-0.15739845261121854</v>
      </c>
    </row>
    <row r="30" spans="1:17" ht="18.75" customHeight="1" thickBot="1">
      <c r="A30" s="187" t="s">
        <v>88</v>
      </c>
      <c r="B30" s="642">
        <v>369</v>
      </c>
      <c r="C30" s="643">
        <v>293</v>
      </c>
      <c r="D30" s="643">
        <f t="shared" si="0"/>
        <v>662</v>
      </c>
      <c r="E30" s="644">
        <f t="shared" si="1"/>
        <v>0.0016338619115197138</v>
      </c>
      <c r="F30" s="642">
        <v>395</v>
      </c>
      <c r="G30" s="643">
        <v>322</v>
      </c>
      <c r="H30" s="643">
        <f t="shared" si="2"/>
        <v>717</v>
      </c>
      <c r="I30" s="644">
        <f t="shared" si="10"/>
        <v>-0.0767085076708508</v>
      </c>
      <c r="J30" s="642">
        <v>1009</v>
      </c>
      <c r="K30" s="643">
        <v>824</v>
      </c>
      <c r="L30" s="643">
        <f t="shared" si="4"/>
        <v>1833</v>
      </c>
      <c r="M30" s="644">
        <f t="shared" si="5"/>
        <v>0.0014263381549736247</v>
      </c>
      <c r="N30" s="642">
        <v>1204</v>
      </c>
      <c r="O30" s="643">
        <v>820</v>
      </c>
      <c r="P30" s="643">
        <f t="shared" si="6"/>
        <v>2024</v>
      </c>
      <c r="Q30" s="646">
        <f t="shared" si="11"/>
        <v>-0.09436758893280628</v>
      </c>
    </row>
    <row r="31" spans="1:17" ht="14.25">
      <c r="A31" s="192" t="s">
        <v>89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ht="14.25">
      <c r="A32" s="192" t="s">
        <v>65</v>
      </c>
    </row>
  </sheetData>
  <sheetProtection/>
  <mergeCells count="12">
    <mergeCell ref="B2:I2"/>
    <mergeCell ref="J2:Q2"/>
    <mergeCell ref="A1:Q1"/>
    <mergeCell ref="A2:A4"/>
    <mergeCell ref="E3:E4"/>
    <mergeCell ref="B3:D3"/>
    <mergeCell ref="N3:P3"/>
    <mergeCell ref="Q3:Q4"/>
    <mergeCell ref="F3:H3"/>
    <mergeCell ref="J3:L3"/>
    <mergeCell ref="I3:I4"/>
    <mergeCell ref="M3:M4"/>
  </mergeCells>
  <conditionalFormatting sqref="Q31:Q65536 Q1:Q4 I1:I4 I31:I65536">
    <cfRule type="cellIs" priority="1" dxfId="0" operator="lessThan" stopIfTrue="1">
      <formula>0</formula>
    </cfRule>
  </conditionalFormatting>
  <conditionalFormatting sqref="I5:I30 Q5:Q3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82" zoomScaleNormal="82" zoomScalePageLayoutView="0" workbookViewId="0" topLeftCell="A10">
      <selection activeCell="Q33" sqref="Q33"/>
    </sheetView>
  </sheetViews>
  <sheetFormatPr defaultColWidth="9.140625" defaultRowHeight="12.75"/>
  <cols>
    <col min="1" max="1" width="17.8515625" style="174" customWidth="1"/>
    <col min="2" max="2" width="8.140625" style="174" customWidth="1"/>
    <col min="3" max="3" width="9.140625" style="174" customWidth="1"/>
    <col min="4" max="4" width="8.140625" style="174" customWidth="1"/>
    <col min="5" max="5" width="9.421875" style="174" customWidth="1"/>
    <col min="6" max="6" width="7.421875" style="174" customWidth="1"/>
    <col min="7" max="7" width="9.00390625" style="174" customWidth="1"/>
    <col min="8" max="8" width="8.140625" style="174" customWidth="1"/>
    <col min="9" max="9" width="9.57421875" style="174" customWidth="1"/>
    <col min="10" max="10" width="7.8515625" style="174" customWidth="1"/>
    <col min="11" max="11" width="9.7109375" style="174" customWidth="1"/>
    <col min="12" max="12" width="10.140625" style="174" customWidth="1"/>
    <col min="13" max="13" width="9.00390625" style="174" customWidth="1"/>
    <col min="14" max="14" width="8.57421875" style="174" customWidth="1"/>
    <col min="15" max="15" width="9.8515625" style="174" customWidth="1"/>
    <col min="16" max="16" width="9.28125" style="174" customWidth="1"/>
    <col min="17" max="17" width="9.421875" style="174" customWidth="1"/>
    <col min="18" max="16384" width="9.140625" style="174" customWidth="1"/>
  </cols>
  <sheetData>
    <row r="1" spans="1:17" ht="25.5" customHeight="1" thickBot="1">
      <c r="A1" s="831" t="s">
        <v>90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3"/>
    </row>
    <row r="2" spans="1:17" ht="18.75" customHeight="1" thickBot="1">
      <c r="A2" s="849" t="s">
        <v>67</v>
      </c>
      <c r="B2" s="846" t="s">
        <v>38</v>
      </c>
      <c r="C2" s="847"/>
      <c r="D2" s="847"/>
      <c r="E2" s="847"/>
      <c r="F2" s="847"/>
      <c r="G2" s="847"/>
      <c r="H2" s="847"/>
      <c r="I2" s="848"/>
      <c r="J2" s="846" t="s">
        <v>39</v>
      </c>
      <c r="K2" s="847"/>
      <c r="L2" s="847"/>
      <c r="M2" s="847"/>
      <c r="N2" s="847"/>
      <c r="O2" s="847"/>
      <c r="P2" s="847"/>
      <c r="Q2" s="848"/>
    </row>
    <row r="3" spans="1:17" s="175" customFormat="1" ht="26.25" customHeight="1">
      <c r="A3" s="850"/>
      <c r="B3" s="839" t="s">
        <v>40</v>
      </c>
      <c r="C3" s="840"/>
      <c r="D3" s="841"/>
      <c r="E3" s="837" t="s">
        <v>41</v>
      </c>
      <c r="F3" s="839" t="s">
        <v>42</v>
      </c>
      <c r="G3" s="840"/>
      <c r="H3" s="841"/>
      <c r="I3" s="844" t="s">
        <v>43</v>
      </c>
      <c r="J3" s="839" t="s">
        <v>44</v>
      </c>
      <c r="K3" s="840"/>
      <c r="L3" s="841"/>
      <c r="M3" s="837" t="s">
        <v>41</v>
      </c>
      <c r="N3" s="839" t="s">
        <v>45</v>
      </c>
      <c r="O3" s="840"/>
      <c r="P3" s="841"/>
      <c r="Q3" s="842" t="s">
        <v>43</v>
      </c>
    </row>
    <row r="4" spans="1:17" s="175" customFormat="1" ht="15" customHeight="1" thickBot="1">
      <c r="A4" s="851"/>
      <c r="B4" s="176" t="s">
        <v>13</v>
      </c>
      <c r="C4" s="177" t="s">
        <v>14</v>
      </c>
      <c r="D4" s="177" t="s">
        <v>12</v>
      </c>
      <c r="E4" s="838"/>
      <c r="F4" s="176" t="s">
        <v>13</v>
      </c>
      <c r="G4" s="177" t="s">
        <v>14</v>
      </c>
      <c r="H4" s="179" t="s">
        <v>12</v>
      </c>
      <c r="I4" s="845"/>
      <c r="J4" s="176" t="s">
        <v>13</v>
      </c>
      <c r="K4" s="177" t="s">
        <v>14</v>
      </c>
      <c r="L4" s="177" t="s">
        <v>12</v>
      </c>
      <c r="M4" s="838"/>
      <c r="N4" s="176" t="s">
        <v>13</v>
      </c>
      <c r="O4" s="177" t="s">
        <v>14</v>
      </c>
      <c r="P4" s="179" t="s">
        <v>12</v>
      </c>
      <c r="Q4" s="843"/>
    </row>
    <row r="5" spans="1:17" s="180" customFormat="1" ht="18.75" customHeight="1" thickBot="1">
      <c r="A5" s="658" t="s">
        <v>3</v>
      </c>
      <c r="B5" s="662">
        <f>SUM(B6:B38)</f>
        <v>21728.26</v>
      </c>
      <c r="C5" s="663">
        <f>SUM(C6:C38)</f>
        <v>12754.587999999992</v>
      </c>
      <c r="D5" s="664">
        <f aca="true" t="shared" si="0" ref="D5:D38">C5+B5</f>
        <v>34482.84799999999</v>
      </c>
      <c r="E5" s="665">
        <f aca="true" t="shared" si="1" ref="E5:E38">(D5/$D$5)</f>
        <v>1</v>
      </c>
      <c r="F5" s="662">
        <f>SUM(F6:F38)</f>
        <v>26506.80900000001</v>
      </c>
      <c r="G5" s="663">
        <f>SUM(G6:G38)</f>
        <v>16955.29</v>
      </c>
      <c r="H5" s="664">
        <f aca="true" t="shared" si="2" ref="H5:H38">G5+F5</f>
        <v>43462.09900000001</v>
      </c>
      <c r="I5" s="665">
        <f aca="true" t="shared" si="3" ref="I5:I32">(D5/H5-1)</f>
        <v>-0.20659957081226143</v>
      </c>
      <c r="J5" s="662">
        <f>SUM(J6:J38)</f>
        <v>70722.84099999999</v>
      </c>
      <c r="K5" s="663">
        <f>SUM(K6:K38)</f>
        <v>36362.09699999999</v>
      </c>
      <c r="L5" s="663">
        <f aca="true" t="shared" si="4" ref="L5:L38">K5+J5</f>
        <v>107084.93799999997</v>
      </c>
      <c r="M5" s="665">
        <f aca="true" t="shared" si="5" ref="M5:M38">(L5/$L$5)</f>
        <v>1</v>
      </c>
      <c r="N5" s="662">
        <f>SUM(N6:N38)</f>
        <v>86094.84799999998</v>
      </c>
      <c r="O5" s="663">
        <f>SUM(O6:O38)</f>
        <v>48122.96799999999</v>
      </c>
      <c r="P5" s="663">
        <f aca="true" t="shared" si="6" ref="P5:P38">O5+N5</f>
        <v>134217.816</v>
      </c>
      <c r="Q5" s="665">
        <f aca="true" t="shared" si="7" ref="Q5:Q38">(L5/P5-1)</f>
        <v>-0.20215556182198668</v>
      </c>
    </row>
    <row r="6" spans="1:17" ht="18.75" customHeight="1" thickTop="1">
      <c r="A6" s="666" t="s">
        <v>60</v>
      </c>
      <c r="B6" s="667">
        <v>4503.982000000001</v>
      </c>
      <c r="C6" s="668">
        <v>3557.679</v>
      </c>
      <c r="D6" s="668">
        <f t="shared" si="0"/>
        <v>8061.661000000001</v>
      </c>
      <c r="E6" s="194">
        <f t="shared" si="1"/>
        <v>0.23378756302263673</v>
      </c>
      <c r="F6" s="667">
        <v>6289.406999999999</v>
      </c>
      <c r="G6" s="668">
        <v>4643.305</v>
      </c>
      <c r="H6" s="668">
        <f t="shared" si="2"/>
        <v>10932.712</v>
      </c>
      <c r="I6" s="194">
        <f t="shared" si="3"/>
        <v>-0.2626110520427135</v>
      </c>
      <c r="J6" s="667">
        <v>15157.696000000002</v>
      </c>
      <c r="K6" s="668">
        <v>10075.452999999998</v>
      </c>
      <c r="L6" s="668">
        <f t="shared" si="4"/>
        <v>25233.148999999998</v>
      </c>
      <c r="M6" s="194">
        <f t="shared" si="5"/>
        <v>0.23563677087808563</v>
      </c>
      <c r="N6" s="667">
        <v>22680.943999999996</v>
      </c>
      <c r="O6" s="668">
        <v>13676.938999999998</v>
      </c>
      <c r="P6" s="668">
        <f t="shared" si="6"/>
        <v>36357.882999999994</v>
      </c>
      <c r="Q6" s="669">
        <f t="shared" si="7"/>
        <v>-0.3059785961685393</v>
      </c>
    </row>
    <row r="7" spans="1:17" ht="18.75" customHeight="1">
      <c r="A7" s="186" t="s">
        <v>91</v>
      </c>
      <c r="B7" s="182">
        <v>3951.955</v>
      </c>
      <c r="C7" s="183">
        <v>1750.8790000000001</v>
      </c>
      <c r="D7" s="183">
        <f t="shared" si="0"/>
        <v>5702.834</v>
      </c>
      <c r="E7" s="184">
        <f t="shared" si="1"/>
        <v>0.16538175733048505</v>
      </c>
      <c r="F7" s="182">
        <v>4580.31</v>
      </c>
      <c r="G7" s="183">
        <v>2620.414</v>
      </c>
      <c r="H7" s="183">
        <f t="shared" si="2"/>
        <v>7200.724</v>
      </c>
      <c r="I7" s="194">
        <f t="shared" si="3"/>
        <v>-0.208019360275439</v>
      </c>
      <c r="J7" s="182">
        <v>11983.391</v>
      </c>
      <c r="K7" s="183">
        <v>4933.407999999999</v>
      </c>
      <c r="L7" s="183">
        <f t="shared" si="4"/>
        <v>16916.799</v>
      </c>
      <c r="M7" s="184">
        <f t="shared" si="5"/>
        <v>0.15797552219715535</v>
      </c>
      <c r="N7" s="182">
        <v>13148.782000000001</v>
      </c>
      <c r="O7" s="183">
        <v>5971.56</v>
      </c>
      <c r="P7" s="183">
        <f t="shared" si="6"/>
        <v>19120.342</v>
      </c>
      <c r="Q7" s="185">
        <f t="shared" si="7"/>
        <v>-0.11524600344491753</v>
      </c>
    </row>
    <row r="8" spans="1:17" ht="18.75" customHeight="1">
      <c r="A8" s="186" t="s">
        <v>92</v>
      </c>
      <c r="B8" s="182">
        <v>3267.107</v>
      </c>
      <c r="C8" s="183">
        <v>1139.443</v>
      </c>
      <c r="D8" s="183">
        <f t="shared" si="0"/>
        <v>4406.55</v>
      </c>
      <c r="E8" s="184">
        <f t="shared" si="1"/>
        <v>0.1277896187693082</v>
      </c>
      <c r="F8" s="182">
        <v>3753.956</v>
      </c>
      <c r="G8" s="183">
        <v>1456.299</v>
      </c>
      <c r="H8" s="183">
        <f t="shared" si="2"/>
        <v>5210.255</v>
      </c>
      <c r="I8" s="194">
        <f t="shared" si="3"/>
        <v>-0.1542544462795007</v>
      </c>
      <c r="J8" s="182">
        <v>12320.336</v>
      </c>
      <c r="K8" s="183">
        <v>3221.9840000000004</v>
      </c>
      <c r="L8" s="183">
        <f t="shared" si="4"/>
        <v>15542.32</v>
      </c>
      <c r="M8" s="184">
        <f t="shared" si="5"/>
        <v>0.1451401129820891</v>
      </c>
      <c r="N8" s="182">
        <v>13722.064</v>
      </c>
      <c r="O8" s="183">
        <v>4320.175</v>
      </c>
      <c r="P8" s="183">
        <f t="shared" si="6"/>
        <v>18042.239</v>
      </c>
      <c r="Q8" s="185">
        <f t="shared" si="7"/>
        <v>-0.13855924422683907</v>
      </c>
    </row>
    <row r="9" spans="1:17" ht="18.75" customHeight="1">
      <c r="A9" s="186" t="s">
        <v>55</v>
      </c>
      <c r="B9" s="182">
        <v>2161.473</v>
      </c>
      <c r="C9" s="183">
        <v>1390.518</v>
      </c>
      <c r="D9" s="183">
        <f t="shared" si="0"/>
        <v>3551.991</v>
      </c>
      <c r="E9" s="184">
        <f t="shared" si="1"/>
        <v>0.10300747200463259</v>
      </c>
      <c r="F9" s="182">
        <v>4042.9739999999997</v>
      </c>
      <c r="G9" s="183">
        <v>2505.2560000000003</v>
      </c>
      <c r="H9" s="183">
        <f t="shared" si="2"/>
        <v>6548.23</v>
      </c>
      <c r="I9" s="194">
        <f t="shared" si="3"/>
        <v>-0.45756471596141246</v>
      </c>
      <c r="J9" s="182">
        <v>7054.518999999999</v>
      </c>
      <c r="K9" s="183">
        <v>4423.682</v>
      </c>
      <c r="L9" s="183">
        <f t="shared" si="4"/>
        <v>11478.201</v>
      </c>
      <c r="M9" s="184">
        <f t="shared" si="5"/>
        <v>0.10718781944852042</v>
      </c>
      <c r="N9" s="182">
        <v>12254.267</v>
      </c>
      <c r="O9" s="183">
        <v>7420.597</v>
      </c>
      <c r="P9" s="183">
        <f t="shared" si="6"/>
        <v>19674.864</v>
      </c>
      <c r="Q9" s="185">
        <f t="shared" si="7"/>
        <v>-0.41660582761842735</v>
      </c>
    </row>
    <row r="10" spans="1:17" ht="18.75" customHeight="1">
      <c r="A10" s="186" t="s">
        <v>46</v>
      </c>
      <c r="B10" s="182">
        <v>1536.5589999999995</v>
      </c>
      <c r="C10" s="183">
        <v>1414.245</v>
      </c>
      <c r="D10" s="183">
        <f t="shared" si="0"/>
        <v>2950.803999999999</v>
      </c>
      <c r="E10" s="184">
        <f t="shared" si="1"/>
        <v>0.08557309419453984</v>
      </c>
      <c r="F10" s="182">
        <v>1925.074</v>
      </c>
      <c r="G10" s="183">
        <v>1623.0589999999997</v>
      </c>
      <c r="H10" s="183">
        <f t="shared" si="2"/>
        <v>3548.133</v>
      </c>
      <c r="I10" s="194">
        <f t="shared" si="3"/>
        <v>-0.16835022813406397</v>
      </c>
      <c r="J10" s="182">
        <v>4581.456000000001</v>
      </c>
      <c r="K10" s="183">
        <v>4018.662</v>
      </c>
      <c r="L10" s="183">
        <f t="shared" si="4"/>
        <v>8600.118</v>
      </c>
      <c r="M10" s="184">
        <f t="shared" si="5"/>
        <v>0.08031118251196077</v>
      </c>
      <c r="N10" s="182">
        <v>5339.881999999998</v>
      </c>
      <c r="O10" s="183">
        <v>4421.247</v>
      </c>
      <c r="P10" s="183">
        <f t="shared" si="6"/>
        <v>9761.128999999997</v>
      </c>
      <c r="Q10" s="185">
        <f t="shared" si="7"/>
        <v>-0.11894228628676018</v>
      </c>
    </row>
    <row r="11" spans="1:17" ht="18.75" customHeight="1">
      <c r="A11" s="186" t="s">
        <v>93</v>
      </c>
      <c r="B11" s="182">
        <v>1674.149</v>
      </c>
      <c r="C11" s="183">
        <v>584.1479999999999</v>
      </c>
      <c r="D11" s="183">
        <f t="shared" si="0"/>
        <v>2258.2969999999996</v>
      </c>
      <c r="E11" s="184">
        <f t="shared" si="1"/>
        <v>0.06549044324877111</v>
      </c>
      <c r="F11" s="182">
        <v>779.245</v>
      </c>
      <c r="G11" s="183">
        <v>786.2880000000001</v>
      </c>
      <c r="H11" s="183">
        <f t="shared" si="2"/>
        <v>1565.5330000000001</v>
      </c>
      <c r="I11" s="194">
        <f t="shared" si="3"/>
        <v>0.44250999499850807</v>
      </c>
      <c r="J11" s="182">
        <v>5567.123</v>
      </c>
      <c r="K11" s="183">
        <v>1797.1020000000003</v>
      </c>
      <c r="L11" s="183">
        <f t="shared" si="4"/>
        <v>7364.225</v>
      </c>
      <c r="M11" s="184">
        <f t="shared" si="5"/>
        <v>0.06876994223034431</v>
      </c>
      <c r="N11" s="182">
        <v>3126.799</v>
      </c>
      <c r="O11" s="183">
        <v>2249.987</v>
      </c>
      <c r="P11" s="183">
        <f t="shared" si="6"/>
        <v>5376.786</v>
      </c>
      <c r="Q11" s="185">
        <f t="shared" si="7"/>
        <v>0.3696332716236057</v>
      </c>
    </row>
    <row r="12" spans="1:17" ht="18.75" customHeight="1">
      <c r="A12" s="186" t="s">
        <v>94</v>
      </c>
      <c r="B12" s="182">
        <v>768.639</v>
      </c>
      <c r="C12" s="183">
        <v>467.407</v>
      </c>
      <c r="D12" s="183">
        <f t="shared" si="0"/>
        <v>1236.046</v>
      </c>
      <c r="E12" s="184">
        <f t="shared" si="1"/>
        <v>0.03584524108913511</v>
      </c>
      <c r="F12" s="182">
        <v>765.881</v>
      </c>
      <c r="G12" s="183">
        <v>455.23199999999997</v>
      </c>
      <c r="H12" s="183">
        <f t="shared" si="2"/>
        <v>1221.1129999999998</v>
      </c>
      <c r="I12" s="194">
        <f t="shared" si="3"/>
        <v>0.012229007471053155</v>
      </c>
      <c r="J12" s="182">
        <v>2248.766</v>
      </c>
      <c r="K12" s="183">
        <v>1111.9089999999999</v>
      </c>
      <c r="L12" s="183">
        <f t="shared" si="4"/>
        <v>3360.675</v>
      </c>
      <c r="M12" s="184">
        <f t="shared" si="5"/>
        <v>0.03138326512361618</v>
      </c>
      <c r="N12" s="182">
        <v>2428.88</v>
      </c>
      <c r="O12" s="183">
        <v>1347.11</v>
      </c>
      <c r="P12" s="183">
        <f t="shared" si="6"/>
        <v>3775.99</v>
      </c>
      <c r="Q12" s="185">
        <f t="shared" si="7"/>
        <v>-0.10998837390988847</v>
      </c>
    </row>
    <row r="13" spans="1:17" ht="18.75" customHeight="1">
      <c r="A13" s="186" t="s">
        <v>95</v>
      </c>
      <c r="B13" s="182">
        <v>617.342</v>
      </c>
      <c r="C13" s="183">
        <v>363.66</v>
      </c>
      <c r="D13" s="183">
        <f t="shared" si="0"/>
        <v>981.002</v>
      </c>
      <c r="E13" s="184">
        <f t="shared" si="1"/>
        <v>0.028448984260232804</v>
      </c>
      <c r="F13" s="182">
        <v>698.625</v>
      </c>
      <c r="G13" s="183">
        <v>417.451</v>
      </c>
      <c r="H13" s="183">
        <f t="shared" si="2"/>
        <v>1116.076</v>
      </c>
      <c r="I13" s="194">
        <f t="shared" si="3"/>
        <v>-0.12102580827828935</v>
      </c>
      <c r="J13" s="182">
        <v>1837.0910000000003</v>
      </c>
      <c r="K13" s="183">
        <v>1050.272</v>
      </c>
      <c r="L13" s="183">
        <f t="shared" si="4"/>
        <v>2887.3630000000003</v>
      </c>
      <c r="M13" s="184">
        <f t="shared" si="5"/>
        <v>0.02696329711653754</v>
      </c>
      <c r="N13" s="182">
        <v>2148.8010000000004</v>
      </c>
      <c r="O13" s="183">
        <v>1225.815</v>
      </c>
      <c r="P13" s="183">
        <f t="shared" si="6"/>
        <v>3374.6160000000004</v>
      </c>
      <c r="Q13" s="185">
        <f t="shared" si="7"/>
        <v>-0.1443876873694666</v>
      </c>
    </row>
    <row r="14" spans="1:17" ht="18.75" customHeight="1">
      <c r="A14" s="186" t="s">
        <v>96</v>
      </c>
      <c r="B14" s="182">
        <v>600.117</v>
      </c>
      <c r="C14" s="183">
        <v>313.425</v>
      </c>
      <c r="D14" s="183">
        <f t="shared" si="0"/>
        <v>913.5419999999999</v>
      </c>
      <c r="E14" s="184">
        <f t="shared" si="1"/>
        <v>0.02649264933105294</v>
      </c>
      <c r="F14" s="182">
        <v>461.991</v>
      </c>
      <c r="G14" s="183">
        <v>277.757</v>
      </c>
      <c r="H14" s="183">
        <f t="shared" si="2"/>
        <v>739.748</v>
      </c>
      <c r="I14" s="194">
        <f t="shared" si="3"/>
        <v>0.2349367622487657</v>
      </c>
      <c r="J14" s="182">
        <v>2130.65</v>
      </c>
      <c r="K14" s="183">
        <v>914.7180000000001</v>
      </c>
      <c r="L14" s="183">
        <f t="shared" si="4"/>
        <v>3045.3680000000004</v>
      </c>
      <c r="M14" s="184">
        <f t="shared" si="5"/>
        <v>0.02843880807961995</v>
      </c>
      <c r="N14" s="182">
        <v>1055.285</v>
      </c>
      <c r="O14" s="183">
        <v>929.65</v>
      </c>
      <c r="P14" s="183">
        <f t="shared" si="6"/>
        <v>1984.935</v>
      </c>
      <c r="Q14" s="185">
        <f t="shared" si="7"/>
        <v>0.534240667830433</v>
      </c>
    </row>
    <row r="15" spans="1:17" ht="18.75" customHeight="1">
      <c r="A15" s="186" t="s">
        <v>56</v>
      </c>
      <c r="B15" s="182">
        <v>416.82300000000004</v>
      </c>
      <c r="C15" s="183">
        <v>303.118</v>
      </c>
      <c r="D15" s="183">
        <f t="shared" si="0"/>
        <v>719.941</v>
      </c>
      <c r="E15" s="184">
        <f t="shared" si="1"/>
        <v>0.020878234883615187</v>
      </c>
      <c r="F15" s="182">
        <v>276.711</v>
      </c>
      <c r="G15" s="183">
        <v>144.805</v>
      </c>
      <c r="H15" s="183">
        <f t="shared" si="2"/>
        <v>421.516</v>
      </c>
      <c r="I15" s="194">
        <f t="shared" si="3"/>
        <v>0.7079802427428614</v>
      </c>
      <c r="J15" s="182">
        <v>1101.365</v>
      </c>
      <c r="K15" s="183">
        <v>722.5579999999999</v>
      </c>
      <c r="L15" s="183">
        <f t="shared" si="4"/>
        <v>1823.9229999999998</v>
      </c>
      <c r="M15" s="184">
        <f t="shared" si="5"/>
        <v>0.017032488733382842</v>
      </c>
      <c r="N15" s="182">
        <v>894.915</v>
      </c>
      <c r="O15" s="183">
        <v>523.108</v>
      </c>
      <c r="P15" s="183">
        <f t="shared" si="6"/>
        <v>1418.023</v>
      </c>
      <c r="Q15" s="185">
        <f t="shared" si="7"/>
        <v>0.2862435940742851</v>
      </c>
    </row>
    <row r="16" spans="1:17" ht="18.75" customHeight="1">
      <c r="A16" s="186" t="s">
        <v>97</v>
      </c>
      <c r="B16" s="182">
        <v>402.166</v>
      </c>
      <c r="C16" s="183">
        <v>120.14</v>
      </c>
      <c r="D16" s="183">
        <f t="shared" si="0"/>
        <v>522.306</v>
      </c>
      <c r="E16" s="184">
        <f t="shared" si="1"/>
        <v>0.01514683473940436</v>
      </c>
      <c r="F16" s="182">
        <v>291.454</v>
      </c>
      <c r="G16" s="183">
        <v>63.449</v>
      </c>
      <c r="H16" s="183">
        <f t="shared" si="2"/>
        <v>354.903</v>
      </c>
      <c r="I16" s="194">
        <f t="shared" si="3"/>
        <v>0.47168662986787946</v>
      </c>
      <c r="J16" s="182">
        <v>1025.174</v>
      </c>
      <c r="K16" s="183">
        <v>208.16199999999998</v>
      </c>
      <c r="L16" s="183">
        <f t="shared" si="4"/>
        <v>1233.336</v>
      </c>
      <c r="M16" s="184">
        <f t="shared" si="5"/>
        <v>0.01151736204021522</v>
      </c>
      <c r="N16" s="182">
        <v>923.193</v>
      </c>
      <c r="O16" s="183">
        <v>171.947</v>
      </c>
      <c r="P16" s="183">
        <f t="shared" si="6"/>
        <v>1095.1399999999999</v>
      </c>
      <c r="Q16" s="185">
        <f t="shared" si="7"/>
        <v>0.12619025877969947</v>
      </c>
    </row>
    <row r="17" spans="1:17" ht="18.75" customHeight="1">
      <c r="A17" s="186" t="s">
        <v>98</v>
      </c>
      <c r="B17" s="182">
        <v>343.392</v>
      </c>
      <c r="C17" s="183">
        <v>119.813</v>
      </c>
      <c r="D17" s="183">
        <f t="shared" si="0"/>
        <v>463.205</v>
      </c>
      <c r="E17" s="184">
        <f t="shared" si="1"/>
        <v>0.013432910181896811</v>
      </c>
      <c r="F17" s="182">
        <v>251.607</v>
      </c>
      <c r="G17" s="183">
        <v>112.43</v>
      </c>
      <c r="H17" s="183">
        <f t="shared" si="2"/>
        <v>364.03700000000003</v>
      </c>
      <c r="I17" s="194">
        <f t="shared" si="3"/>
        <v>0.27241187022198265</v>
      </c>
      <c r="J17" s="182">
        <v>783.7919999999999</v>
      </c>
      <c r="K17" s="183">
        <v>358.907</v>
      </c>
      <c r="L17" s="183">
        <f t="shared" si="4"/>
        <v>1142.6989999999998</v>
      </c>
      <c r="M17" s="184">
        <f t="shared" si="5"/>
        <v>0.010670959159541188</v>
      </c>
      <c r="N17" s="182">
        <v>692.034</v>
      </c>
      <c r="O17" s="183">
        <v>322.576</v>
      </c>
      <c r="P17" s="183">
        <f t="shared" si="6"/>
        <v>1014.61</v>
      </c>
      <c r="Q17" s="185">
        <f t="shared" si="7"/>
        <v>0.12624456687791352</v>
      </c>
    </row>
    <row r="18" spans="1:17" ht="18.75" customHeight="1">
      <c r="A18" s="186" t="s">
        <v>99</v>
      </c>
      <c r="B18" s="182">
        <v>207.942</v>
      </c>
      <c r="C18" s="183">
        <v>184.203</v>
      </c>
      <c r="D18" s="183">
        <f t="shared" si="0"/>
        <v>392.145</v>
      </c>
      <c r="E18" s="184">
        <f t="shared" si="1"/>
        <v>0.011372175523321046</v>
      </c>
      <c r="F18" s="182">
        <v>286.43600000000004</v>
      </c>
      <c r="G18" s="183">
        <v>255.981</v>
      </c>
      <c r="H18" s="183">
        <f t="shared" si="2"/>
        <v>542.417</v>
      </c>
      <c r="I18" s="194">
        <f t="shared" si="3"/>
        <v>-0.2770414644083796</v>
      </c>
      <c r="J18" s="182">
        <v>1001.771</v>
      </c>
      <c r="K18" s="183">
        <v>608.433</v>
      </c>
      <c r="L18" s="183">
        <f t="shared" si="4"/>
        <v>1610.204</v>
      </c>
      <c r="M18" s="184">
        <f t="shared" si="5"/>
        <v>0.015036699185463416</v>
      </c>
      <c r="N18" s="182">
        <v>804.688</v>
      </c>
      <c r="O18" s="183">
        <v>721.893</v>
      </c>
      <c r="P18" s="183">
        <f t="shared" si="6"/>
        <v>1526.5810000000001</v>
      </c>
      <c r="Q18" s="185">
        <f t="shared" si="7"/>
        <v>0.054777964615044805</v>
      </c>
    </row>
    <row r="19" spans="1:17" ht="18.75" customHeight="1">
      <c r="A19" s="186" t="s">
        <v>70</v>
      </c>
      <c r="B19" s="182">
        <v>140.185</v>
      </c>
      <c r="C19" s="183">
        <v>242.588</v>
      </c>
      <c r="D19" s="183">
        <f t="shared" si="0"/>
        <v>382.773</v>
      </c>
      <c r="E19" s="184">
        <f t="shared" si="1"/>
        <v>0.011100388227793717</v>
      </c>
      <c r="F19" s="182">
        <v>185.541</v>
      </c>
      <c r="G19" s="183">
        <v>288.995</v>
      </c>
      <c r="H19" s="183">
        <f t="shared" si="2"/>
        <v>474.536</v>
      </c>
      <c r="I19" s="194">
        <f t="shared" si="3"/>
        <v>-0.1933741591786503</v>
      </c>
      <c r="J19" s="182">
        <v>395.046</v>
      </c>
      <c r="K19" s="183">
        <v>686.573</v>
      </c>
      <c r="L19" s="183">
        <f t="shared" si="4"/>
        <v>1081.619</v>
      </c>
      <c r="M19" s="184">
        <f t="shared" si="5"/>
        <v>0.010100570819772994</v>
      </c>
      <c r="N19" s="182">
        <v>592.8820000000001</v>
      </c>
      <c r="O19" s="183">
        <v>959.612</v>
      </c>
      <c r="P19" s="183">
        <f t="shared" si="6"/>
        <v>1552.4940000000001</v>
      </c>
      <c r="Q19" s="185">
        <f t="shared" si="7"/>
        <v>-0.3033022993969704</v>
      </c>
    </row>
    <row r="20" spans="1:17" ht="18.75" customHeight="1">
      <c r="A20" s="186" t="s">
        <v>69</v>
      </c>
      <c r="B20" s="182">
        <v>197.568</v>
      </c>
      <c r="C20" s="183">
        <v>92.975</v>
      </c>
      <c r="D20" s="183">
        <f t="shared" si="0"/>
        <v>290.543</v>
      </c>
      <c r="E20" s="184">
        <f t="shared" si="1"/>
        <v>0.008425725160520387</v>
      </c>
      <c r="F20" s="182">
        <v>312.94699999999995</v>
      </c>
      <c r="G20" s="183">
        <v>113.388</v>
      </c>
      <c r="H20" s="183">
        <f t="shared" si="2"/>
        <v>426.3349999999999</v>
      </c>
      <c r="I20" s="194">
        <f t="shared" si="3"/>
        <v>-0.3185100918291952</v>
      </c>
      <c r="J20" s="182">
        <v>580.1830000000001</v>
      </c>
      <c r="K20" s="183">
        <v>246.386</v>
      </c>
      <c r="L20" s="183">
        <f t="shared" si="4"/>
        <v>826.5690000000001</v>
      </c>
      <c r="M20" s="184">
        <f t="shared" si="5"/>
        <v>0.007718816627600796</v>
      </c>
      <c r="N20" s="182">
        <v>1028.2129999999995</v>
      </c>
      <c r="O20" s="183">
        <v>282.35</v>
      </c>
      <c r="P20" s="183">
        <f t="shared" si="6"/>
        <v>1310.5629999999996</v>
      </c>
      <c r="Q20" s="185">
        <f t="shared" si="7"/>
        <v>-0.3693023532634445</v>
      </c>
    </row>
    <row r="21" spans="1:17" ht="18.75" customHeight="1">
      <c r="A21" s="186" t="s">
        <v>48</v>
      </c>
      <c r="B21" s="182">
        <v>194.09099999999998</v>
      </c>
      <c r="C21" s="183">
        <v>75.267</v>
      </c>
      <c r="D21" s="183">
        <f t="shared" si="0"/>
        <v>269.35799999999995</v>
      </c>
      <c r="E21" s="184">
        <f t="shared" si="1"/>
        <v>0.007811361752950337</v>
      </c>
      <c r="F21" s="182">
        <v>104.97299999999998</v>
      </c>
      <c r="G21" s="183">
        <v>42.143</v>
      </c>
      <c r="H21" s="183">
        <f t="shared" si="2"/>
        <v>147.11599999999999</v>
      </c>
      <c r="I21" s="194">
        <f t="shared" si="3"/>
        <v>0.8309225373174909</v>
      </c>
      <c r="J21" s="182">
        <v>488.727</v>
      </c>
      <c r="K21" s="183">
        <v>166.405</v>
      </c>
      <c r="L21" s="183">
        <f t="shared" si="4"/>
        <v>655.132</v>
      </c>
      <c r="M21" s="184">
        <f t="shared" si="5"/>
        <v>0.006117872524705577</v>
      </c>
      <c r="N21" s="182">
        <v>309.789</v>
      </c>
      <c r="O21" s="183">
        <v>105.56900000000002</v>
      </c>
      <c r="P21" s="183">
        <f t="shared" si="6"/>
        <v>415.358</v>
      </c>
      <c r="Q21" s="185">
        <f t="shared" si="7"/>
        <v>0.57727069178877</v>
      </c>
    </row>
    <row r="22" spans="1:17" ht="18.75" customHeight="1">
      <c r="A22" s="186" t="s">
        <v>73</v>
      </c>
      <c r="B22" s="182">
        <v>15.513</v>
      </c>
      <c r="C22" s="183">
        <v>230.89</v>
      </c>
      <c r="D22" s="183">
        <f t="shared" si="0"/>
        <v>246.403</v>
      </c>
      <c r="E22" s="184">
        <f t="shared" si="1"/>
        <v>0.007145668478427306</v>
      </c>
      <c r="F22" s="182">
        <v>29.606</v>
      </c>
      <c r="G22" s="183">
        <v>261.41</v>
      </c>
      <c r="H22" s="183">
        <f t="shared" si="2"/>
        <v>291.016</v>
      </c>
      <c r="I22" s="194">
        <f t="shared" si="3"/>
        <v>-0.15330084943783173</v>
      </c>
      <c r="J22" s="182">
        <v>40.908</v>
      </c>
      <c r="K22" s="183">
        <v>616.806</v>
      </c>
      <c r="L22" s="183">
        <f t="shared" si="4"/>
        <v>657.714</v>
      </c>
      <c r="M22" s="184">
        <f t="shared" si="5"/>
        <v>0.006141984225643388</v>
      </c>
      <c r="N22" s="182">
        <v>118.86</v>
      </c>
      <c r="O22" s="183">
        <v>713.7360000000001</v>
      </c>
      <c r="P22" s="183">
        <f t="shared" si="6"/>
        <v>832.5960000000001</v>
      </c>
      <c r="Q22" s="185">
        <f t="shared" si="7"/>
        <v>-0.21004424714987824</v>
      </c>
    </row>
    <row r="23" spans="1:17" ht="18.75" customHeight="1">
      <c r="A23" s="186" t="s">
        <v>78</v>
      </c>
      <c r="B23" s="182">
        <v>53.174</v>
      </c>
      <c r="C23" s="183">
        <v>126.443</v>
      </c>
      <c r="D23" s="183">
        <f t="shared" si="0"/>
        <v>179.617</v>
      </c>
      <c r="E23" s="184">
        <f t="shared" si="1"/>
        <v>0.005208879498584341</v>
      </c>
      <c r="F23" s="182">
        <v>85.805</v>
      </c>
      <c r="G23" s="183">
        <v>103.67699999999999</v>
      </c>
      <c r="H23" s="183">
        <f t="shared" si="2"/>
        <v>189.482</v>
      </c>
      <c r="I23" s="194">
        <f t="shared" si="3"/>
        <v>-0.05206299279087201</v>
      </c>
      <c r="J23" s="182">
        <v>188.88</v>
      </c>
      <c r="K23" s="183">
        <v>323.07399999999996</v>
      </c>
      <c r="L23" s="183">
        <f t="shared" si="4"/>
        <v>511.95399999999995</v>
      </c>
      <c r="M23" s="184">
        <f t="shared" si="5"/>
        <v>0.004780821743577048</v>
      </c>
      <c r="N23" s="182">
        <v>268.082</v>
      </c>
      <c r="O23" s="183">
        <v>335.62100000000004</v>
      </c>
      <c r="P23" s="183">
        <f t="shared" si="6"/>
        <v>603.703</v>
      </c>
      <c r="Q23" s="185">
        <f t="shared" si="7"/>
        <v>-0.1519770483168048</v>
      </c>
    </row>
    <row r="24" spans="1:17" ht="18.75" customHeight="1">
      <c r="A24" s="186" t="s">
        <v>68</v>
      </c>
      <c r="B24" s="182">
        <v>103.638</v>
      </c>
      <c r="C24" s="183">
        <v>59.775</v>
      </c>
      <c r="D24" s="183">
        <f t="shared" si="0"/>
        <v>163.413</v>
      </c>
      <c r="E24" s="184">
        <f t="shared" si="1"/>
        <v>0.004738964716603456</v>
      </c>
      <c r="F24" s="182">
        <v>121.087</v>
      </c>
      <c r="G24" s="183">
        <v>36.382</v>
      </c>
      <c r="H24" s="183">
        <f t="shared" si="2"/>
        <v>157.469</v>
      </c>
      <c r="I24" s="194">
        <f t="shared" si="3"/>
        <v>0.03774711213000659</v>
      </c>
      <c r="J24" s="182">
        <v>334.919</v>
      </c>
      <c r="K24" s="183">
        <v>131.16300000000004</v>
      </c>
      <c r="L24" s="183">
        <f t="shared" si="4"/>
        <v>466.082</v>
      </c>
      <c r="M24" s="184">
        <f t="shared" si="5"/>
        <v>0.0043524515091001885</v>
      </c>
      <c r="N24" s="182">
        <v>434.22599999999994</v>
      </c>
      <c r="O24" s="183">
        <v>92.18100000000001</v>
      </c>
      <c r="P24" s="183">
        <f t="shared" si="6"/>
        <v>526.4069999999999</v>
      </c>
      <c r="Q24" s="185">
        <f t="shared" si="7"/>
        <v>-0.11459764022894825</v>
      </c>
    </row>
    <row r="25" spans="1:17" ht="18.75" customHeight="1">
      <c r="A25" s="186" t="s">
        <v>74</v>
      </c>
      <c r="B25" s="182">
        <v>79.366</v>
      </c>
      <c r="C25" s="183">
        <v>41.644</v>
      </c>
      <c r="D25" s="183">
        <f t="shared" si="0"/>
        <v>121.00999999999999</v>
      </c>
      <c r="E25" s="184">
        <f t="shared" si="1"/>
        <v>0.0035092809039438976</v>
      </c>
      <c r="F25" s="182">
        <v>100</v>
      </c>
      <c r="G25" s="183">
        <v>39.885</v>
      </c>
      <c r="H25" s="183">
        <f t="shared" si="2"/>
        <v>139.885</v>
      </c>
      <c r="I25" s="194">
        <f t="shared" si="3"/>
        <v>-0.13493226578975592</v>
      </c>
      <c r="J25" s="182">
        <v>173.78800000000004</v>
      </c>
      <c r="K25" s="183">
        <v>101.395</v>
      </c>
      <c r="L25" s="183">
        <f t="shared" si="4"/>
        <v>275.18300000000005</v>
      </c>
      <c r="M25" s="184">
        <f t="shared" si="5"/>
        <v>0.0025697638261694667</v>
      </c>
      <c r="N25" s="182">
        <v>222.92</v>
      </c>
      <c r="O25" s="183">
        <v>116.09599999999999</v>
      </c>
      <c r="P25" s="183">
        <f t="shared" si="6"/>
        <v>339.01599999999996</v>
      </c>
      <c r="Q25" s="185">
        <f t="shared" si="7"/>
        <v>-0.18828904830450455</v>
      </c>
    </row>
    <row r="26" spans="1:17" ht="18.75" customHeight="1">
      <c r="A26" s="186" t="s">
        <v>81</v>
      </c>
      <c r="B26" s="182">
        <v>67.499</v>
      </c>
      <c r="C26" s="183">
        <v>35.006</v>
      </c>
      <c r="D26" s="183">
        <f t="shared" si="0"/>
        <v>102.505</v>
      </c>
      <c r="E26" s="184">
        <f t="shared" si="1"/>
        <v>0.002972637294924132</v>
      </c>
      <c r="F26" s="182">
        <v>3.425</v>
      </c>
      <c r="G26" s="183">
        <v>29.828</v>
      </c>
      <c r="H26" s="183">
        <f t="shared" si="2"/>
        <v>33.253</v>
      </c>
      <c r="I26" s="194">
        <f t="shared" si="3"/>
        <v>2.0825790154271795</v>
      </c>
      <c r="J26" s="182">
        <v>168.987</v>
      </c>
      <c r="K26" s="183">
        <v>75.311</v>
      </c>
      <c r="L26" s="183">
        <f t="shared" si="4"/>
        <v>244.298</v>
      </c>
      <c r="M26" s="184">
        <f t="shared" si="5"/>
        <v>0.002281347914680588</v>
      </c>
      <c r="N26" s="182">
        <v>34.272999999999996</v>
      </c>
      <c r="O26" s="183">
        <v>71.232</v>
      </c>
      <c r="P26" s="183">
        <f t="shared" si="6"/>
        <v>105.505</v>
      </c>
      <c r="Q26" s="185">
        <f t="shared" si="7"/>
        <v>1.3155111132173833</v>
      </c>
    </row>
    <row r="27" spans="1:17" ht="18.75" customHeight="1">
      <c r="A27" s="186" t="s">
        <v>77</v>
      </c>
      <c r="B27" s="182">
        <v>60.746</v>
      </c>
      <c r="C27" s="183">
        <v>29.371</v>
      </c>
      <c r="D27" s="183">
        <f t="shared" si="0"/>
        <v>90.117</v>
      </c>
      <c r="E27" s="184">
        <f t="shared" si="1"/>
        <v>0.0026133862261029026</v>
      </c>
      <c r="F27" s="182">
        <v>77.202</v>
      </c>
      <c r="G27" s="183">
        <v>5.927</v>
      </c>
      <c r="H27" s="183">
        <f t="shared" si="2"/>
        <v>83.12899999999999</v>
      </c>
      <c r="I27" s="194">
        <f t="shared" si="3"/>
        <v>0.08406212031902238</v>
      </c>
      <c r="J27" s="182">
        <v>204.667</v>
      </c>
      <c r="K27" s="183">
        <v>67.788</v>
      </c>
      <c r="L27" s="183">
        <f t="shared" si="4"/>
        <v>272.455</v>
      </c>
      <c r="M27" s="184">
        <f t="shared" si="5"/>
        <v>0.002544288721538038</v>
      </c>
      <c r="N27" s="182">
        <v>171.279</v>
      </c>
      <c r="O27" s="183">
        <v>139.727</v>
      </c>
      <c r="P27" s="183">
        <f t="shared" si="6"/>
        <v>311.006</v>
      </c>
      <c r="Q27" s="185">
        <f t="shared" si="7"/>
        <v>-0.12395580792653516</v>
      </c>
    </row>
    <row r="28" spans="1:17" ht="18.75" customHeight="1">
      <c r="A28" s="186" t="s">
        <v>87</v>
      </c>
      <c r="B28" s="182">
        <v>88.303</v>
      </c>
      <c r="C28" s="183">
        <v>0.148</v>
      </c>
      <c r="D28" s="183">
        <f t="shared" si="0"/>
        <v>88.451</v>
      </c>
      <c r="E28" s="184">
        <f t="shared" si="1"/>
        <v>0.002565072351332466</v>
      </c>
      <c r="F28" s="182">
        <v>235.213</v>
      </c>
      <c r="G28" s="183">
        <v>0.539</v>
      </c>
      <c r="H28" s="183">
        <f t="shared" si="2"/>
        <v>235.75199999999998</v>
      </c>
      <c r="I28" s="194">
        <f t="shared" si="3"/>
        <v>-0.6248133631952221</v>
      </c>
      <c r="J28" s="182">
        <v>266.81</v>
      </c>
      <c r="K28" s="183">
        <v>0.29300000000000004</v>
      </c>
      <c r="L28" s="183">
        <f t="shared" si="4"/>
        <v>267.103</v>
      </c>
      <c r="M28" s="184">
        <f t="shared" si="5"/>
        <v>0.002494309703947348</v>
      </c>
      <c r="N28" s="182">
        <v>604.29</v>
      </c>
      <c r="O28" s="183">
        <v>0.92</v>
      </c>
      <c r="P28" s="183">
        <f t="shared" si="6"/>
        <v>605.2099999999999</v>
      </c>
      <c r="Q28" s="185">
        <f t="shared" si="7"/>
        <v>-0.5586606301944779</v>
      </c>
    </row>
    <row r="29" spans="1:17" ht="18.75" customHeight="1">
      <c r="A29" s="186" t="s">
        <v>76</v>
      </c>
      <c r="B29" s="182">
        <v>51.313</v>
      </c>
      <c r="C29" s="183">
        <v>29.546999999999997</v>
      </c>
      <c r="D29" s="183">
        <f t="shared" si="0"/>
        <v>80.86</v>
      </c>
      <c r="E29" s="184">
        <f t="shared" si="1"/>
        <v>0.002344933921931275</v>
      </c>
      <c r="F29" s="182">
        <v>20.114</v>
      </c>
      <c r="G29" s="183">
        <v>24.595</v>
      </c>
      <c r="H29" s="183">
        <f t="shared" si="2"/>
        <v>44.709</v>
      </c>
      <c r="I29" s="194">
        <f t="shared" si="3"/>
        <v>0.8085844013509582</v>
      </c>
      <c r="J29" s="182">
        <v>102.958</v>
      </c>
      <c r="K29" s="183">
        <v>75.719</v>
      </c>
      <c r="L29" s="183">
        <f t="shared" si="4"/>
        <v>178.677</v>
      </c>
      <c r="M29" s="184">
        <f t="shared" si="5"/>
        <v>0.0016685539846883046</v>
      </c>
      <c r="N29" s="182">
        <v>55.824</v>
      </c>
      <c r="O29" s="183">
        <v>124.496</v>
      </c>
      <c r="P29" s="183">
        <f t="shared" si="6"/>
        <v>180.32</v>
      </c>
      <c r="Q29" s="185">
        <f t="shared" si="7"/>
        <v>-0.00911157941437446</v>
      </c>
    </row>
    <row r="30" spans="1:17" ht="18.75" customHeight="1">
      <c r="A30" s="186" t="s">
        <v>75</v>
      </c>
      <c r="B30" s="182">
        <v>59.533</v>
      </c>
      <c r="C30" s="183">
        <v>5.173</v>
      </c>
      <c r="D30" s="183">
        <f t="shared" si="0"/>
        <v>64.706</v>
      </c>
      <c r="E30" s="184">
        <f t="shared" si="1"/>
        <v>0.0018764691361919995</v>
      </c>
      <c r="F30" s="182">
        <v>41.844</v>
      </c>
      <c r="G30" s="183">
        <v>1.423</v>
      </c>
      <c r="H30" s="183">
        <f t="shared" si="2"/>
        <v>43.267</v>
      </c>
      <c r="I30" s="194">
        <f t="shared" si="3"/>
        <v>0.49550465712898983</v>
      </c>
      <c r="J30" s="182">
        <v>145.48100000000002</v>
      </c>
      <c r="K30" s="183">
        <v>13.443</v>
      </c>
      <c r="L30" s="183">
        <f t="shared" si="4"/>
        <v>158.92400000000004</v>
      </c>
      <c r="M30" s="184">
        <f t="shared" si="5"/>
        <v>0.001484092935647029</v>
      </c>
      <c r="N30" s="182">
        <v>131.539</v>
      </c>
      <c r="O30" s="183">
        <v>5.643</v>
      </c>
      <c r="P30" s="183">
        <f t="shared" si="6"/>
        <v>137.182</v>
      </c>
      <c r="Q30" s="185">
        <f t="shared" si="7"/>
        <v>0.1584901809275272</v>
      </c>
    </row>
    <row r="31" spans="1:17" ht="18.75" customHeight="1">
      <c r="A31" s="186" t="s">
        <v>80</v>
      </c>
      <c r="B31" s="182">
        <v>48.58</v>
      </c>
      <c r="C31" s="183">
        <v>11.445</v>
      </c>
      <c r="D31" s="183">
        <f t="shared" si="0"/>
        <v>60.025</v>
      </c>
      <c r="E31" s="184">
        <f t="shared" si="1"/>
        <v>0.0017407204880524954</v>
      </c>
      <c r="F31" s="182">
        <v>65.886</v>
      </c>
      <c r="G31" s="183">
        <v>8.821</v>
      </c>
      <c r="H31" s="183">
        <f t="shared" si="2"/>
        <v>74.707</v>
      </c>
      <c r="I31" s="194">
        <f t="shared" si="3"/>
        <v>-0.19652776848220377</v>
      </c>
      <c r="J31" s="182">
        <v>137.61</v>
      </c>
      <c r="K31" s="183">
        <v>25.339</v>
      </c>
      <c r="L31" s="183">
        <f t="shared" si="4"/>
        <v>162.949</v>
      </c>
      <c r="M31" s="184">
        <f t="shared" si="5"/>
        <v>0.0015216799210361412</v>
      </c>
      <c r="N31" s="182">
        <v>162.64</v>
      </c>
      <c r="O31" s="183">
        <v>22.017000000000003</v>
      </c>
      <c r="P31" s="183">
        <f t="shared" si="6"/>
        <v>184.65699999999998</v>
      </c>
      <c r="Q31" s="185">
        <f t="shared" si="7"/>
        <v>-0.1175585003547116</v>
      </c>
    </row>
    <row r="32" spans="1:17" ht="18.75" customHeight="1">
      <c r="A32" s="186" t="s">
        <v>71</v>
      </c>
      <c r="B32" s="182">
        <v>44.358000000000004</v>
      </c>
      <c r="C32" s="183">
        <v>7.554</v>
      </c>
      <c r="D32" s="183">
        <f t="shared" si="0"/>
        <v>51.912000000000006</v>
      </c>
      <c r="E32" s="184">
        <f t="shared" si="1"/>
        <v>0.001505444097888899</v>
      </c>
      <c r="F32" s="182">
        <v>50.534</v>
      </c>
      <c r="G32" s="183">
        <v>3.448</v>
      </c>
      <c r="H32" s="183">
        <f t="shared" si="2"/>
        <v>53.982</v>
      </c>
      <c r="I32" s="194">
        <f t="shared" si="3"/>
        <v>-0.038346115371790446</v>
      </c>
      <c r="J32" s="182">
        <v>134.194</v>
      </c>
      <c r="K32" s="183">
        <v>19.885</v>
      </c>
      <c r="L32" s="183">
        <f t="shared" si="4"/>
        <v>154.07899999999998</v>
      </c>
      <c r="M32" s="184">
        <f t="shared" si="5"/>
        <v>0.0014388484774581465</v>
      </c>
      <c r="N32" s="182">
        <v>141.797</v>
      </c>
      <c r="O32" s="183">
        <v>3.448</v>
      </c>
      <c r="P32" s="183">
        <f t="shared" si="6"/>
        <v>145.245</v>
      </c>
      <c r="Q32" s="185">
        <f t="shared" si="7"/>
        <v>0.06082137078729022</v>
      </c>
    </row>
    <row r="33" spans="1:17" ht="18.75" customHeight="1">
      <c r="A33" s="186" t="s">
        <v>61</v>
      </c>
      <c r="B33" s="182">
        <v>11.58</v>
      </c>
      <c r="C33" s="183">
        <v>22.428</v>
      </c>
      <c r="D33" s="183">
        <f t="shared" si="0"/>
        <v>34.008</v>
      </c>
      <c r="E33" s="184">
        <f t="shared" si="1"/>
        <v>0.0009862294436932823</v>
      </c>
      <c r="F33" s="182"/>
      <c r="G33" s="183"/>
      <c r="H33" s="183">
        <f t="shared" si="2"/>
        <v>0</v>
      </c>
      <c r="I33" s="194"/>
      <c r="J33" s="182">
        <v>11.58</v>
      </c>
      <c r="K33" s="183">
        <v>22.428</v>
      </c>
      <c r="L33" s="183">
        <f t="shared" si="4"/>
        <v>34.008</v>
      </c>
      <c r="M33" s="184">
        <f t="shared" si="5"/>
        <v>0.00031757967679824415</v>
      </c>
      <c r="N33" s="182"/>
      <c r="O33" s="183"/>
      <c r="P33" s="183">
        <f t="shared" si="6"/>
        <v>0</v>
      </c>
      <c r="Q33" s="185"/>
    </row>
    <row r="34" spans="1:17" ht="18.75" customHeight="1">
      <c r="A34" s="186" t="s">
        <v>84</v>
      </c>
      <c r="B34" s="182">
        <v>17.226</v>
      </c>
      <c r="C34" s="183">
        <v>9.16</v>
      </c>
      <c r="D34" s="183">
        <f t="shared" si="0"/>
        <v>26.386</v>
      </c>
      <c r="E34" s="184">
        <f t="shared" si="1"/>
        <v>0.0007651920166222931</v>
      </c>
      <c r="F34" s="182">
        <v>22.291</v>
      </c>
      <c r="G34" s="183">
        <v>8.104</v>
      </c>
      <c r="H34" s="183">
        <f t="shared" si="2"/>
        <v>30.395</v>
      </c>
      <c r="I34" s="194">
        <f>(D34/H34-1)</f>
        <v>-0.1318966935351209</v>
      </c>
      <c r="J34" s="182">
        <v>41.00800000000001</v>
      </c>
      <c r="K34" s="183">
        <v>31.489</v>
      </c>
      <c r="L34" s="183">
        <f t="shared" si="4"/>
        <v>72.49700000000001</v>
      </c>
      <c r="M34" s="184">
        <f t="shared" si="5"/>
        <v>0.0006770046409327896</v>
      </c>
      <c r="N34" s="182">
        <v>50.992999999999995</v>
      </c>
      <c r="O34" s="183">
        <v>35.521</v>
      </c>
      <c r="P34" s="183">
        <f t="shared" si="6"/>
        <v>86.514</v>
      </c>
      <c r="Q34" s="185">
        <f t="shared" si="7"/>
        <v>-0.1620200198811751</v>
      </c>
    </row>
    <row r="35" spans="1:17" ht="18.75" customHeight="1">
      <c r="A35" s="186" t="s">
        <v>82</v>
      </c>
      <c r="B35" s="182">
        <v>5.475</v>
      </c>
      <c r="C35" s="183">
        <v>15.546</v>
      </c>
      <c r="D35" s="183">
        <f t="shared" si="0"/>
        <v>21.021</v>
      </c>
      <c r="E35" s="184">
        <f t="shared" si="1"/>
        <v>0.0006096074198975679</v>
      </c>
      <c r="F35" s="182">
        <v>0.289</v>
      </c>
      <c r="G35" s="183">
        <v>31.391</v>
      </c>
      <c r="H35" s="183">
        <f t="shared" si="2"/>
        <v>31.68</v>
      </c>
      <c r="I35" s="194">
        <f>(D35/H35-1)</f>
        <v>-0.3364583333333333</v>
      </c>
      <c r="J35" s="182">
        <v>5.475</v>
      </c>
      <c r="K35" s="183">
        <v>72.15700000000001</v>
      </c>
      <c r="L35" s="183">
        <f t="shared" si="4"/>
        <v>77.632</v>
      </c>
      <c r="M35" s="184">
        <f t="shared" si="5"/>
        <v>0.0007249572297459801</v>
      </c>
      <c r="N35" s="182">
        <v>0.702</v>
      </c>
      <c r="O35" s="183">
        <v>93.626</v>
      </c>
      <c r="P35" s="183">
        <f t="shared" si="6"/>
        <v>94.328</v>
      </c>
      <c r="Q35" s="185">
        <f t="shared" si="7"/>
        <v>-0.1769994063268594</v>
      </c>
    </row>
    <row r="36" spans="1:17" ht="18.75" customHeight="1">
      <c r="A36" s="186" t="s">
        <v>100</v>
      </c>
      <c r="B36" s="182">
        <v>18</v>
      </c>
      <c r="C36" s="183"/>
      <c r="D36" s="183">
        <f t="shared" si="0"/>
        <v>18</v>
      </c>
      <c r="E36" s="184">
        <f t="shared" si="1"/>
        <v>0.0005219986469795072</v>
      </c>
      <c r="F36" s="182">
        <v>19.68</v>
      </c>
      <c r="G36" s="183"/>
      <c r="H36" s="183">
        <f t="shared" si="2"/>
        <v>19.68</v>
      </c>
      <c r="I36" s="194">
        <f>(D36/H36-1)</f>
        <v>-0.08536585365853655</v>
      </c>
      <c r="J36" s="182">
        <v>18</v>
      </c>
      <c r="K36" s="183"/>
      <c r="L36" s="183">
        <f t="shared" si="4"/>
        <v>18</v>
      </c>
      <c r="M36" s="184">
        <f t="shared" si="5"/>
        <v>0.00016809086633640303</v>
      </c>
      <c r="N36" s="182">
        <v>37.322</v>
      </c>
      <c r="O36" s="183"/>
      <c r="P36" s="183">
        <f t="shared" si="6"/>
        <v>37.322</v>
      </c>
      <c r="Q36" s="185">
        <f t="shared" si="7"/>
        <v>-0.517710733615562</v>
      </c>
    </row>
    <row r="37" spans="1:17" ht="18.75" customHeight="1">
      <c r="A37" s="186" t="s">
        <v>47</v>
      </c>
      <c r="B37" s="182">
        <v>13.738</v>
      </c>
      <c r="C37" s="183">
        <v>3.008</v>
      </c>
      <c r="D37" s="183">
        <f t="shared" si="0"/>
        <v>16.746</v>
      </c>
      <c r="E37" s="184">
        <f t="shared" si="1"/>
        <v>0.0004856327412399348</v>
      </c>
      <c r="F37" s="182">
        <v>11.422</v>
      </c>
      <c r="G37" s="183">
        <v>17.911</v>
      </c>
      <c r="H37" s="183">
        <f t="shared" si="2"/>
        <v>29.333000000000002</v>
      </c>
      <c r="I37" s="194">
        <f>(D37/H37-1)</f>
        <v>-0.42910714894487445</v>
      </c>
      <c r="J37" s="182">
        <v>32.041</v>
      </c>
      <c r="K37" s="183">
        <v>15.397</v>
      </c>
      <c r="L37" s="183">
        <f t="shared" si="4"/>
        <v>47.437999999999995</v>
      </c>
      <c r="M37" s="184">
        <f t="shared" si="5"/>
        <v>0.000442994139848127</v>
      </c>
      <c r="N37" s="182">
        <v>36.738</v>
      </c>
      <c r="O37" s="183">
        <v>35.495</v>
      </c>
      <c r="P37" s="183">
        <f t="shared" si="6"/>
        <v>72.233</v>
      </c>
      <c r="Q37" s="185">
        <f t="shared" si="7"/>
        <v>-0.3432641590408817</v>
      </c>
    </row>
    <row r="38" spans="1:17" ht="18.75" customHeight="1" thickBot="1">
      <c r="A38" s="187" t="s">
        <v>101</v>
      </c>
      <c r="B38" s="188">
        <v>6.728</v>
      </c>
      <c r="C38" s="189">
        <v>7.942</v>
      </c>
      <c r="D38" s="189">
        <f t="shared" si="0"/>
        <v>14.67</v>
      </c>
      <c r="E38" s="190">
        <f t="shared" si="1"/>
        <v>0.00042542889728829834</v>
      </c>
      <c r="F38" s="188">
        <v>615.279</v>
      </c>
      <c r="G38" s="189">
        <v>575.697</v>
      </c>
      <c r="H38" s="189">
        <f t="shared" si="2"/>
        <v>1190.976</v>
      </c>
      <c r="I38" s="195">
        <f>(D38/H38-1)</f>
        <v>-0.9876823714331775</v>
      </c>
      <c r="J38" s="188">
        <v>458.44899999999996</v>
      </c>
      <c r="K38" s="189">
        <v>225.796</v>
      </c>
      <c r="L38" s="189">
        <f t="shared" si="4"/>
        <v>684.2449999999999</v>
      </c>
      <c r="M38" s="190">
        <f t="shared" si="5"/>
        <v>0.006389740824241782</v>
      </c>
      <c r="N38" s="188">
        <v>2471.945</v>
      </c>
      <c r="O38" s="189">
        <v>1683.074</v>
      </c>
      <c r="P38" s="189">
        <f t="shared" si="6"/>
        <v>4155.019</v>
      </c>
      <c r="Q38" s="191">
        <f t="shared" si="7"/>
        <v>-0.8353208493150092</v>
      </c>
    </row>
    <row r="39" spans="1:17" ht="14.25">
      <c r="A39" s="192" t="s">
        <v>102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ht="14.25">
      <c r="A40" s="192" t="s">
        <v>65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N3:P3"/>
    <mergeCell ref="Q3:Q4"/>
    <mergeCell ref="F3:H3"/>
    <mergeCell ref="J3:L3"/>
  </mergeCells>
  <conditionalFormatting sqref="Q39:Q65536 Q1:Q4 I1:I4 I39:I65536">
    <cfRule type="cellIs" priority="1" dxfId="0" operator="lessThan" stopIfTrue="1">
      <formula>0</formula>
    </cfRule>
  </conditionalFormatting>
  <conditionalFormatting sqref="I5:I38 Q5:Q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I46"/>
  <sheetViews>
    <sheetView showGridLines="0" zoomScale="88" zoomScaleNormal="88" zoomScalePageLayoutView="0" workbookViewId="0" topLeftCell="A1">
      <selection activeCell="G18" sqref="G18"/>
    </sheetView>
  </sheetViews>
  <sheetFormatPr defaultColWidth="9.140625" defaultRowHeight="12.75"/>
  <cols>
    <col min="1" max="1" width="15.8515625" style="196" customWidth="1"/>
    <col min="2" max="2" width="12.421875" style="196" customWidth="1"/>
    <col min="3" max="3" width="11.00390625" style="196" bestFit="1" customWidth="1"/>
    <col min="4" max="4" width="12.421875" style="196" customWidth="1"/>
    <col min="5" max="5" width="9.00390625" style="196" customWidth="1"/>
    <col min="6" max="6" width="12.421875" style="196" customWidth="1"/>
    <col min="7" max="7" width="11.00390625" style="196" bestFit="1" customWidth="1"/>
    <col min="8" max="8" width="12.8515625" style="196" customWidth="1"/>
    <col min="9" max="9" width="8.421875" style="196" customWidth="1"/>
    <col min="10" max="16384" width="9.140625" style="196" customWidth="1"/>
  </cols>
  <sheetData>
    <row r="1" spans="1:9" ht="24" customHeight="1" thickBot="1">
      <c r="A1" s="857" t="s">
        <v>103</v>
      </c>
      <c r="B1" s="858"/>
      <c r="C1" s="858"/>
      <c r="D1" s="858"/>
      <c r="E1" s="858"/>
      <c r="F1" s="858"/>
      <c r="G1" s="858"/>
      <c r="H1" s="858"/>
      <c r="I1" s="859"/>
    </row>
    <row r="2" spans="1:9" s="197" customFormat="1" ht="20.25" customHeight="1" thickBot="1">
      <c r="A2" s="855" t="s">
        <v>104</v>
      </c>
      <c r="B2" s="852" t="s">
        <v>38</v>
      </c>
      <c r="C2" s="853"/>
      <c r="D2" s="853"/>
      <c r="E2" s="854"/>
      <c r="F2" s="853" t="s">
        <v>39</v>
      </c>
      <c r="G2" s="853"/>
      <c r="H2" s="853"/>
      <c r="I2" s="854"/>
    </row>
    <row r="3" spans="1:9" s="202" customFormat="1" ht="26.25" thickBot="1">
      <c r="A3" s="856"/>
      <c r="B3" s="198" t="s">
        <v>40</v>
      </c>
      <c r="C3" s="199" t="s">
        <v>41</v>
      </c>
      <c r="D3" s="198" t="s">
        <v>105</v>
      </c>
      <c r="E3" s="200" t="s">
        <v>43</v>
      </c>
      <c r="F3" s="201" t="s">
        <v>44</v>
      </c>
      <c r="G3" s="200" t="s">
        <v>41</v>
      </c>
      <c r="H3" s="201" t="s">
        <v>45</v>
      </c>
      <c r="I3" s="200" t="s">
        <v>43</v>
      </c>
    </row>
    <row r="4" spans="1:9" s="207" customFormat="1" ht="18" customHeight="1">
      <c r="A4" s="203" t="s">
        <v>106</v>
      </c>
      <c r="B4" s="204">
        <f>SUM(B5:B44)</f>
        <v>744157</v>
      </c>
      <c r="C4" s="205">
        <f>SUM(C5:C44)</f>
        <v>0.9999999999999999</v>
      </c>
      <c r="D4" s="206">
        <f>SUM(D5:D44)</f>
        <v>719361</v>
      </c>
      <c r="E4" s="205">
        <f aca="true" t="shared" si="0" ref="E4:E44">(B4/D4-1)</f>
        <v>0.03446948055287957</v>
      </c>
      <c r="F4" s="204">
        <f>SUM(F5:F44)</f>
        <v>2146047</v>
      </c>
      <c r="G4" s="205">
        <f>SUM(G5:G44)</f>
        <v>1</v>
      </c>
      <c r="H4" s="206">
        <f>SUM(H5:H44)</f>
        <v>2192542</v>
      </c>
      <c r="I4" s="205">
        <f aca="true" t="shared" si="1" ref="I4:I44">(F4/H4-1)</f>
        <v>-0.021205979178506085</v>
      </c>
    </row>
    <row r="5" spans="1:9" s="207" customFormat="1" ht="18" customHeight="1">
      <c r="A5" s="208" t="s">
        <v>107</v>
      </c>
      <c r="B5" s="209">
        <v>103982</v>
      </c>
      <c r="C5" s="210">
        <f aca="true" t="shared" si="2" ref="C5:C44">B5/$B$4</f>
        <v>0.13973126638599112</v>
      </c>
      <c r="D5" s="209">
        <v>85317</v>
      </c>
      <c r="E5" s="211">
        <f t="shared" si="0"/>
        <v>0.2187723431438049</v>
      </c>
      <c r="F5" s="209">
        <v>258717</v>
      </c>
      <c r="G5" s="211">
        <f aca="true" t="shared" si="3" ref="G5:G44">(F5/$F$4)</f>
        <v>0.12055514161619015</v>
      </c>
      <c r="H5" s="212">
        <v>254541</v>
      </c>
      <c r="I5" s="211">
        <f t="shared" si="1"/>
        <v>0.016406001390738556</v>
      </c>
    </row>
    <row r="6" spans="1:9" s="207" customFormat="1" ht="18" customHeight="1">
      <c r="A6" s="208" t="s">
        <v>108</v>
      </c>
      <c r="B6" s="209">
        <v>84534</v>
      </c>
      <c r="C6" s="210">
        <f t="shared" si="2"/>
        <v>0.11359699633276311</v>
      </c>
      <c r="D6" s="209">
        <v>86057</v>
      </c>
      <c r="E6" s="211">
        <f t="shared" si="0"/>
        <v>-0.017697572539131068</v>
      </c>
      <c r="F6" s="209">
        <v>230739</v>
      </c>
      <c r="G6" s="211">
        <f t="shared" si="3"/>
        <v>0.10751814848416646</v>
      </c>
      <c r="H6" s="212">
        <v>252515</v>
      </c>
      <c r="I6" s="211">
        <f t="shared" si="1"/>
        <v>-0.08623646120032469</v>
      </c>
    </row>
    <row r="7" spans="1:9" s="207" customFormat="1" ht="18" customHeight="1">
      <c r="A7" s="208" t="s">
        <v>109</v>
      </c>
      <c r="B7" s="209">
        <v>51609</v>
      </c>
      <c r="C7" s="210">
        <f t="shared" si="2"/>
        <v>0.06935230065698501</v>
      </c>
      <c r="D7" s="209">
        <v>59721</v>
      </c>
      <c r="E7" s="211">
        <f t="shared" si="0"/>
        <v>-0.13583161701913904</v>
      </c>
      <c r="F7" s="209">
        <v>164229</v>
      </c>
      <c r="G7" s="211">
        <f t="shared" si="3"/>
        <v>0.07652628297516317</v>
      </c>
      <c r="H7" s="212">
        <v>181547</v>
      </c>
      <c r="I7" s="211">
        <f t="shared" si="1"/>
        <v>-0.09539127608828568</v>
      </c>
    </row>
    <row r="8" spans="1:9" s="207" customFormat="1" ht="18" customHeight="1">
      <c r="A8" s="208" t="s">
        <v>110</v>
      </c>
      <c r="B8" s="209">
        <v>46775</v>
      </c>
      <c r="C8" s="210">
        <f t="shared" si="2"/>
        <v>0.06285635961228611</v>
      </c>
      <c r="D8" s="209">
        <v>49995</v>
      </c>
      <c r="E8" s="211">
        <f t="shared" si="0"/>
        <v>-0.06440644064406442</v>
      </c>
      <c r="F8" s="209">
        <v>141730</v>
      </c>
      <c r="G8" s="211">
        <f t="shared" si="3"/>
        <v>0.06604235601550199</v>
      </c>
      <c r="H8" s="212">
        <v>145212</v>
      </c>
      <c r="I8" s="211">
        <f t="shared" si="1"/>
        <v>-0.023978734539845226</v>
      </c>
    </row>
    <row r="9" spans="1:9" s="207" customFormat="1" ht="18" customHeight="1">
      <c r="A9" s="208" t="s">
        <v>111</v>
      </c>
      <c r="B9" s="209">
        <v>30629</v>
      </c>
      <c r="C9" s="210">
        <f t="shared" si="2"/>
        <v>0.04115932524991366</v>
      </c>
      <c r="D9" s="209">
        <v>28974</v>
      </c>
      <c r="E9" s="211">
        <f t="shared" si="0"/>
        <v>0.0571201767101539</v>
      </c>
      <c r="F9" s="209">
        <v>84971</v>
      </c>
      <c r="G9" s="211">
        <f t="shared" si="3"/>
        <v>0.03959419341701277</v>
      </c>
      <c r="H9" s="212">
        <v>84289</v>
      </c>
      <c r="I9" s="211">
        <f t="shared" si="1"/>
        <v>0.008091210003677851</v>
      </c>
    </row>
    <row r="10" spans="1:9" s="207" customFormat="1" ht="18" customHeight="1">
      <c r="A10" s="208" t="s">
        <v>112</v>
      </c>
      <c r="B10" s="209">
        <v>26709</v>
      </c>
      <c r="C10" s="210">
        <f t="shared" si="2"/>
        <v>0.03589161964477926</v>
      </c>
      <c r="D10" s="209">
        <v>21811</v>
      </c>
      <c r="E10" s="211">
        <f t="shared" si="0"/>
        <v>0.22456558617211497</v>
      </c>
      <c r="F10" s="209">
        <v>70948</v>
      </c>
      <c r="G10" s="211">
        <f t="shared" si="3"/>
        <v>0.03305985376834711</v>
      </c>
      <c r="H10" s="212">
        <v>67195</v>
      </c>
      <c r="I10" s="211">
        <f t="shared" si="1"/>
        <v>0.05585236996800358</v>
      </c>
    </row>
    <row r="11" spans="1:9" s="207" customFormat="1" ht="18" customHeight="1">
      <c r="A11" s="208" t="s">
        <v>113</v>
      </c>
      <c r="B11" s="209">
        <v>25479</v>
      </c>
      <c r="C11" s="210">
        <f t="shared" si="2"/>
        <v>0.034238742630923316</v>
      </c>
      <c r="D11" s="209">
        <v>19748</v>
      </c>
      <c r="E11" s="211">
        <f t="shared" si="0"/>
        <v>0.2902066032003241</v>
      </c>
      <c r="F11" s="209">
        <v>63007</v>
      </c>
      <c r="G11" s="211">
        <f t="shared" si="3"/>
        <v>0.029359562022639764</v>
      </c>
      <c r="H11" s="212">
        <v>60003</v>
      </c>
      <c r="I11" s="211">
        <f t="shared" si="1"/>
        <v>0.05006416345849374</v>
      </c>
    </row>
    <row r="12" spans="1:9" s="207" customFormat="1" ht="18" customHeight="1">
      <c r="A12" s="208" t="s">
        <v>114</v>
      </c>
      <c r="B12" s="209">
        <v>23535</v>
      </c>
      <c r="C12" s="210">
        <f t="shared" si="2"/>
        <v>0.03162639066756074</v>
      </c>
      <c r="D12" s="209">
        <v>26243</v>
      </c>
      <c r="E12" s="211">
        <f t="shared" si="0"/>
        <v>-0.10318942194108904</v>
      </c>
      <c r="F12" s="209">
        <v>80194</v>
      </c>
      <c r="G12" s="211">
        <f t="shared" si="3"/>
        <v>0.03736824030414991</v>
      </c>
      <c r="H12" s="212">
        <v>79312</v>
      </c>
      <c r="I12" s="211">
        <f t="shared" si="1"/>
        <v>0.011120637482348261</v>
      </c>
    </row>
    <row r="13" spans="1:9" s="207" customFormat="1" ht="18" customHeight="1">
      <c r="A13" s="208" t="s">
        <v>115</v>
      </c>
      <c r="B13" s="209">
        <v>21364</v>
      </c>
      <c r="C13" s="210">
        <f t="shared" si="2"/>
        <v>0.028708995547982483</v>
      </c>
      <c r="D13" s="209">
        <v>22867</v>
      </c>
      <c r="E13" s="211">
        <f t="shared" si="0"/>
        <v>-0.0657279048410373</v>
      </c>
      <c r="F13" s="209">
        <v>72843</v>
      </c>
      <c r="G13" s="211">
        <f t="shared" si="3"/>
        <v>0.03394287263978841</v>
      </c>
      <c r="H13" s="212">
        <v>76650</v>
      </c>
      <c r="I13" s="211">
        <f t="shared" si="1"/>
        <v>-0.04966731898238752</v>
      </c>
    </row>
    <row r="14" spans="1:9" s="207" customFormat="1" ht="18" customHeight="1">
      <c r="A14" s="208" t="s">
        <v>116</v>
      </c>
      <c r="B14" s="209">
        <v>19389</v>
      </c>
      <c r="C14" s="210">
        <f t="shared" si="2"/>
        <v>0.02605498570866094</v>
      </c>
      <c r="D14" s="209">
        <v>20341</v>
      </c>
      <c r="E14" s="211">
        <f t="shared" si="0"/>
        <v>-0.04680202546580803</v>
      </c>
      <c r="F14" s="209">
        <v>61944</v>
      </c>
      <c r="G14" s="211">
        <f t="shared" si="3"/>
        <v>0.02886423270319802</v>
      </c>
      <c r="H14" s="212">
        <v>59928</v>
      </c>
      <c r="I14" s="211">
        <f t="shared" si="1"/>
        <v>0.033640368442130475</v>
      </c>
    </row>
    <row r="15" spans="1:9" s="207" customFormat="1" ht="18" customHeight="1">
      <c r="A15" s="208" t="s">
        <v>117</v>
      </c>
      <c r="B15" s="209">
        <v>13545</v>
      </c>
      <c r="C15" s="210">
        <f t="shared" si="2"/>
        <v>0.018201804189169758</v>
      </c>
      <c r="D15" s="209">
        <v>14067</v>
      </c>
      <c r="E15" s="211">
        <f t="shared" si="0"/>
        <v>-0.03710812539987207</v>
      </c>
      <c r="F15" s="209">
        <v>41593</v>
      </c>
      <c r="G15" s="211">
        <f t="shared" si="3"/>
        <v>0.019381215788843394</v>
      </c>
      <c r="H15" s="212">
        <v>40678</v>
      </c>
      <c r="I15" s="211">
        <f t="shared" si="1"/>
        <v>0.022493731255224025</v>
      </c>
    </row>
    <row r="16" spans="1:9" s="207" customFormat="1" ht="18" customHeight="1">
      <c r="A16" s="208" t="s">
        <v>118</v>
      </c>
      <c r="B16" s="209">
        <v>13345</v>
      </c>
      <c r="C16" s="210">
        <f t="shared" si="2"/>
        <v>0.017933043699111882</v>
      </c>
      <c r="D16" s="209">
        <v>11381</v>
      </c>
      <c r="E16" s="211">
        <f t="shared" si="0"/>
        <v>0.1725683156137423</v>
      </c>
      <c r="F16" s="209">
        <v>33485</v>
      </c>
      <c r="G16" s="211">
        <f t="shared" si="3"/>
        <v>0.015603106548924604</v>
      </c>
      <c r="H16" s="212">
        <v>33307</v>
      </c>
      <c r="I16" s="211">
        <f t="shared" si="1"/>
        <v>0.005344221935329019</v>
      </c>
    </row>
    <row r="17" spans="1:9" s="207" customFormat="1" ht="18" customHeight="1">
      <c r="A17" s="208" t="s">
        <v>119</v>
      </c>
      <c r="B17" s="209">
        <v>12654</v>
      </c>
      <c r="C17" s="210">
        <f t="shared" si="2"/>
        <v>0.017004476205961915</v>
      </c>
      <c r="D17" s="209">
        <v>10415</v>
      </c>
      <c r="E17" s="211">
        <f t="shared" si="0"/>
        <v>0.21497839654344686</v>
      </c>
      <c r="F17" s="209">
        <v>33333</v>
      </c>
      <c r="G17" s="211">
        <f t="shared" si="3"/>
        <v>0.015532278650001608</v>
      </c>
      <c r="H17" s="212">
        <v>32413</v>
      </c>
      <c r="I17" s="211">
        <f t="shared" si="1"/>
        <v>0.02838367321753621</v>
      </c>
    </row>
    <row r="18" spans="1:9" s="207" customFormat="1" ht="18" customHeight="1">
      <c r="A18" s="208" t="s">
        <v>120</v>
      </c>
      <c r="B18" s="209">
        <v>12548</v>
      </c>
      <c r="C18" s="210">
        <f t="shared" si="2"/>
        <v>0.016862033146231237</v>
      </c>
      <c r="D18" s="209">
        <v>12949</v>
      </c>
      <c r="E18" s="211">
        <f t="shared" si="0"/>
        <v>-0.030967642288979857</v>
      </c>
      <c r="F18" s="209">
        <v>35443</v>
      </c>
      <c r="G18" s="211">
        <f t="shared" si="3"/>
        <v>0.016515481720577416</v>
      </c>
      <c r="H18" s="212">
        <v>38724</v>
      </c>
      <c r="I18" s="211">
        <f t="shared" si="1"/>
        <v>-0.08472781737423818</v>
      </c>
    </row>
    <row r="19" spans="1:9" s="207" customFormat="1" ht="18" customHeight="1">
      <c r="A19" s="208" t="s">
        <v>121</v>
      </c>
      <c r="B19" s="209">
        <v>11321</v>
      </c>
      <c r="C19" s="210">
        <f t="shared" si="2"/>
        <v>0.01521318753972616</v>
      </c>
      <c r="D19" s="209">
        <v>8676</v>
      </c>
      <c r="E19" s="211">
        <f t="shared" si="0"/>
        <v>0.30486399262332875</v>
      </c>
      <c r="F19" s="209">
        <v>30113</v>
      </c>
      <c r="G19" s="211">
        <f t="shared" si="3"/>
        <v>0.014031845528080233</v>
      </c>
      <c r="H19" s="212">
        <v>26089</v>
      </c>
      <c r="I19" s="211">
        <f t="shared" si="1"/>
        <v>0.15424125110199705</v>
      </c>
    </row>
    <row r="20" spans="1:9" s="207" customFormat="1" ht="18" customHeight="1">
      <c r="A20" s="208" t="s">
        <v>122</v>
      </c>
      <c r="B20" s="209">
        <v>10860</v>
      </c>
      <c r="C20" s="210">
        <f t="shared" si="2"/>
        <v>0.014593694610142751</v>
      </c>
      <c r="D20" s="209">
        <v>9950</v>
      </c>
      <c r="E20" s="211">
        <f t="shared" si="0"/>
        <v>0.09145728643216078</v>
      </c>
      <c r="F20" s="209">
        <v>28320</v>
      </c>
      <c r="G20" s="211">
        <f t="shared" si="3"/>
        <v>0.013196355904600412</v>
      </c>
      <c r="H20" s="212">
        <v>30769</v>
      </c>
      <c r="I20" s="211">
        <f t="shared" si="1"/>
        <v>-0.07959309694822714</v>
      </c>
    </row>
    <row r="21" spans="1:9" s="207" customFormat="1" ht="18" customHeight="1">
      <c r="A21" s="208" t="s">
        <v>123</v>
      </c>
      <c r="B21" s="209">
        <v>9970</v>
      </c>
      <c r="C21" s="210">
        <f t="shared" si="2"/>
        <v>0.013397710429385198</v>
      </c>
      <c r="D21" s="209">
        <v>8347</v>
      </c>
      <c r="E21" s="211">
        <f t="shared" si="0"/>
        <v>0.19444111656882712</v>
      </c>
      <c r="F21" s="209">
        <v>26478</v>
      </c>
      <c r="G21" s="211">
        <f t="shared" si="3"/>
        <v>0.01233803360317831</v>
      </c>
      <c r="H21" s="212">
        <v>24085</v>
      </c>
      <c r="I21" s="211">
        <f t="shared" si="1"/>
        <v>0.09935644592069748</v>
      </c>
    </row>
    <row r="22" spans="1:9" s="207" customFormat="1" ht="18" customHeight="1">
      <c r="A22" s="208" t="s">
        <v>124</v>
      </c>
      <c r="B22" s="209">
        <v>8766</v>
      </c>
      <c r="C22" s="210">
        <f t="shared" si="2"/>
        <v>0.011779772279236773</v>
      </c>
      <c r="D22" s="209">
        <v>7022</v>
      </c>
      <c r="E22" s="211">
        <f t="shared" si="0"/>
        <v>0.24836228994588438</v>
      </c>
      <c r="F22" s="209">
        <v>27413</v>
      </c>
      <c r="G22" s="211">
        <f t="shared" si="3"/>
        <v>0.012773718376158583</v>
      </c>
      <c r="H22" s="212">
        <v>21689</v>
      </c>
      <c r="I22" s="211">
        <f t="shared" si="1"/>
        <v>0.263912582415049</v>
      </c>
    </row>
    <row r="23" spans="1:9" s="207" customFormat="1" ht="18" customHeight="1">
      <c r="A23" s="208" t="s">
        <v>125</v>
      </c>
      <c r="B23" s="209">
        <v>8708</v>
      </c>
      <c r="C23" s="210">
        <f t="shared" si="2"/>
        <v>0.01170183173711999</v>
      </c>
      <c r="D23" s="209">
        <v>7249</v>
      </c>
      <c r="E23" s="211">
        <f t="shared" si="0"/>
        <v>0.20126914057111334</v>
      </c>
      <c r="F23" s="209">
        <v>25215</v>
      </c>
      <c r="G23" s="211">
        <f t="shared" si="3"/>
        <v>0.011749509679890515</v>
      </c>
      <c r="H23" s="212">
        <v>21429</v>
      </c>
      <c r="I23" s="211">
        <f t="shared" si="1"/>
        <v>0.1766764664706706</v>
      </c>
    </row>
    <row r="24" spans="1:9" s="207" customFormat="1" ht="18" customHeight="1">
      <c r="A24" s="208" t="s">
        <v>126</v>
      </c>
      <c r="B24" s="209">
        <v>8453</v>
      </c>
      <c r="C24" s="210">
        <f t="shared" si="2"/>
        <v>0.011359162112296196</v>
      </c>
      <c r="D24" s="209">
        <v>9159</v>
      </c>
      <c r="E24" s="211">
        <f t="shared" si="0"/>
        <v>-0.07708265094442623</v>
      </c>
      <c r="F24" s="209">
        <v>25873</v>
      </c>
      <c r="G24" s="211">
        <f t="shared" si="3"/>
        <v>0.012056119926544014</v>
      </c>
      <c r="H24" s="212">
        <v>26576</v>
      </c>
      <c r="I24" s="211">
        <f t="shared" si="1"/>
        <v>-0.02645243829018662</v>
      </c>
    </row>
    <row r="25" spans="1:9" s="207" customFormat="1" ht="18" customHeight="1">
      <c r="A25" s="208" t="s">
        <v>127</v>
      </c>
      <c r="B25" s="209">
        <v>8024</v>
      </c>
      <c r="C25" s="210">
        <f t="shared" si="2"/>
        <v>0.010782670861122048</v>
      </c>
      <c r="D25" s="209">
        <v>7997</v>
      </c>
      <c r="E25" s="211">
        <f t="shared" si="0"/>
        <v>0.0033762660997873617</v>
      </c>
      <c r="F25" s="209">
        <v>20612</v>
      </c>
      <c r="G25" s="211">
        <f t="shared" si="3"/>
        <v>0.009604635872373719</v>
      </c>
      <c r="H25" s="212">
        <v>23351</v>
      </c>
      <c r="I25" s="211">
        <f t="shared" si="1"/>
        <v>-0.11729690377285773</v>
      </c>
    </row>
    <row r="26" spans="1:9" s="207" customFormat="1" ht="18" customHeight="1">
      <c r="A26" s="208" t="s">
        <v>128</v>
      </c>
      <c r="B26" s="209">
        <v>7351</v>
      </c>
      <c r="C26" s="210">
        <f t="shared" si="2"/>
        <v>0.00987829181207729</v>
      </c>
      <c r="D26" s="209">
        <v>10709</v>
      </c>
      <c r="E26" s="211">
        <f t="shared" si="0"/>
        <v>-0.31356802689326735</v>
      </c>
      <c r="F26" s="209">
        <v>24651</v>
      </c>
      <c r="G26" s="211">
        <f t="shared" si="3"/>
        <v>0.01148670089704466</v>
      </c>
      <c r="H26" s="212">
        <v>31721</v>
      </c>
      <c r="I26" s="211">
        <f t="shared" si="1"/>
        <v>-0.22288074146464487</v>
      </c>
    </row>
    <row r="27" spans="1:9" s="207" customFormat="1" ht="18" customHeight="1">
      <c r="A27" s="208" t="s">
        <v>129</v>
      </c>
      <c r="B27" s="209">
        <v>7320</v>
      </c>
      <c r="C27" s="210">
        <f t="shared" si="2"/>
        <v>0.00983663393611832</v>
      </c>
      <c r="D27" s="209">
        <v>7690</v>
      </c>
      <c r="E27" s="211">
        <f t="shared" si="0"/>
        <v>-0.04811443433029905</v>
      </c>
      <c r="F27" s="209">
        <v>23540</v>
      </c>
      <c r="G27" s="211">
        <f t="shared" si="3"/>
        <v>0.010969004872679862</v>
      </c>
      <c r="H27" s="212">
        <v>24504</v>
      </c>
      <c r="I27" s="211">
        <f t="shared" si="1"/>
        <v>-0.03934051583414955</v>
      </c>
    </row>
    <row r="28" spans="1:9" s="207" customFormat="1" ht="18" customHeight="1">
      <c r="A28" s="208" t="s">
        <v>130</v>
      </c>
      <c r="B28" s="209">
        <v>6974</v>
      </c>
      <c r="C28" s="210">
        <f t="shared" si="2"/>
        <v>0.00937167828831819</v>
      </c>
      <c r="D28" s="209">
        <v>6348</v>
      </c>
      <c r="E28" s="211">
        <f t="shared" si="0"/>
        <v>0.09861373660995598</v>
      </c>
      <c r="F28" s="209">
        <v>16565</v>
      </c>
      <c r="G28" s="211">
        <f t="shared" si="3"/>
        <v>0.007718843063548935</v>
      </c>
      <c r="H28" s="212">
        <v>16537</v>
      </c>
      <c r="I28" s="211">
        <f t="shared" si="1"/>
        <v>0.0016931728850455574</v>
      </c>
    </row>
    <row r="29" spans="1:9" s="207" customFormat="1" ht="18" customHeight="1">
      <c r="A29" s="208" t="s">
        <v>131</v>
      </c>
      <c r="B29" s="209">
        <v>6081</v>
      </c>
      <c r="C29" s="210">
        <f t="shared" si="2"/>
        <v>0.008171662700209768</v>
      </c>
      <c r="D29" s="209">
        <v>6097</v>
      </c>
      <c r="E29" s="211">
        <f t="shared" si="0"/>
        <v>-0.00262424143021156</v>
      </c>
      <c r="F29" s="209">
        <v>23060</v>
      </c>
      <c r="G29" s="211">
        <f t="shared" si="3"/>
        <v>0.010745337823449346</v>
      </c>
      <c r="H29" s="212">
        <v>24096</v>
      </c>
      <c r="I29" s="211">
        <f t="shared" si="1"/>
        <v>-0.0429946879150066</v>
      </c>
    </row>
    <row r="30" spans="1:9" s="207" customFormat="1" ht="18" customHeight="1">
      <c r="A30" s="208" t="s">
        <v>132</v>
      </c>
      <c r="B30" s="209">
        <v>5582</v>
      </c>
      <c r="C30" s="210">
        <f t="shared" si="2"/>
        <v>0.007501105277515363</v>
      </c>
      <c r="D30" s="209">
        <v>5359</v>
      </c>
      <c r="E30" s="211">
        <f t="shared" si="0"/>
        <v>0.041612241089755475</v>
      </c>
      <c r="F30" s="209">
        <v>17069</v>
      </c>
      <c r="G30" s="211">
        <f t="shared" si="3"/>
        <v>0.007953693465240975</v>
      </c>
      <c r="H30" s="212">
        <v>16757</v>
      </c>
      <c r="I30" s="211">
        <f t="shared" si="1"/>
        <v>0.018619084561675825</v>
      </c>
    </row>
    <row r="31" spans="1:9" s="207" customFormat="1" ht="18" customHeight="1">
      <c r="A31" s="208" t="s">
        <v>133</v>
      </c>
      <c r="B31" s="209">
        <v>5481</v>
      </c>
      <c r="C31" s="210">
        <f t="shared" si="2"/>
        <v>0.007365381230036135</v>
      </c>
      <c r="D31" s="209">
        <v>5570</v>
      </c>
      <c r="E31" s="211">
        <f t="shared" si="0"/>
        <v>-0.015978456014362652</v>
      </c>
      <c r="F31" s="209">
        <v>18560</v>
      </c>
      <c r="G31" s="211">
        <f t="shared" si="3"/>
        <v>0.008648459236913264</v>
      </c>
      <c r="H31" s="212">
        <v>18286</v>
      </c>
      <c r="I31" s="211">
        <f t="shared" si="1"/>
        <v>0.014984140872798868</v>
      </c>
    </row>
    <row r="32" spans="1:9" s="207" customFormat="1" ht="18" customHeight="1">
      <c r="A32" s="208" t="s">
        <v>134</v>
      </c>
      <c r="B32" s="209">
        <v>5264</v>
      </c>
      <c r="C32" s="210">
        <f t="shared" si="2"/>
        <v>0.007073776098323338</v>
      </c>
      <c r="D32" s="209">
        <v>5786</v>
      </c>
      <c r="E32" s="211">
        <f t="shared" si="0"/>
        <v>-0.09021776702385065</v>
      </c>
      <c r="F32" s="209">
        <v>15744</v>
      </c>
      <c r="G32" s="211">
        <f t="shared" si="3"/>
        <v>0.007336279214760907</v>
      </c>
      <c r="H32" s="212">
        <v>17087</v>
      </c>
      <c r="I32" s="211">
        <f t="shared" si="1"/>
        <v>-0.07859776438227895</v>
      </c>
    </row>
    <row r="33" spans="1:9" s="207" customFormat="1" ht="18" customHeight="1">
      <c r="A33" s="208" t="s">
        <v>135</v>
      </c>
      <c r="B33" s="209">
        <v>5200</v>
      </c>
      <c r="C33" s="210">
        <f t="shared" si="2"/>
        <v>0.0069877727415048165</v>
      </c>
      <c r="D33" s="209">
        <v>6905</v>
      </c>
      <c r="E33" s="211">
        <f t="shared" si="0"/>
        <v>-0.24692251991310643</v>
      </c>
      <c r="F33" s="209">
        <v>17085</v>
      </c>
      <c r="G33" s="211">
        <f t="shared" si="3"/>
        <v>0.00796114903354866</v>
      </c>
      <c r="H33" s="212">
        <v>22607</v>
      </c>
      <c r="I33" s="211">
        <f t="shared" si="1"/>
        <v>-0.2442606272393506</v>
      </c>
    </row>
    <row r="34" spans="1:9" s="207" customFormat="1" ht="18" customHeight="1">
      <c r="A34" s="208" t="s">
        <v>136</v>
      </c>
      <c r="B34" s="209">
        <v>5199</v>
      </c>
      <c r="C34" s="210">
        <f t="shared" si="2"/>
        <v>0.006986428939054527</v>
      </c>
      <c r="D34" s="209">
        <v>5290</v>
      </c>
      <c r="E34" s="211">
        <f t="shared" si="0"/>
        <v>-0.01720226843100192</v>
      </c>
      <c r="F34" s="209">
        <v>14541</v>
      </c>
      <c r="G34" s="211">
        <f t="shared" si="3"/>
        <v>0.006775713672626927</v>
      </c>
      <c r="H34" s="212">
        <v>15989</v>
      </c>
      <c r="I34" s="211">
        <f t="shared" si="1"/>
        <v>-0.09056226155481895</v>
      </c>
    </row>
    <row r="35" spans="1:9" s="207" customFormat="1" ht="18" customHeight="1">
      <c r="A35" s="208" t="s">
        <v>137</v>
      </c>
      <c r="B35" s="209">
        <v>4916</v>
      </c>
      <c r="C35" s="210">
        <f t="shared" si="2"/>
        <v>0.006606132845622631</v>
      </c>
      <c r="D35" s="209">
        <v>3771</v>
      </c>
      <c r="E35" s="211">
        <f t="shared" si="0"/>
        <v>0.3036329885971891</v>
      </c>
      <c r="F35" s="209">
        <v>13478</v>
      </c>
      <c r="G35" s="211">
        <f t="shared" si="3"/>
        <v>0.006280384353185182</v>
      </c>
      <c r="H35" s="212">
        <v>12056</v>
      </c>
      <c r="I35" s="211">
        <f t="shared" si="1"/>
        <v>0.1179495686794958</v>
      </c>
    </row>
    <row r="36" spans="1:9" s="207" customFormat="1" ht="18" customHeight="1">
      <c r="A36" s="208" t="s">
        <v>138</v>
      </c>
      <c r="B36" s="209">
        <v>4255</v>
      </c>
      <c r="C36" s="210">
        <f t="shared" si="2"/>
        <v>0.005717879425981345</v>
      </c>
      <c r="D36" s="209">
        <v>5371</v>
      </c>
      <c r="E36" s="211">
        <f t="shared" si="0"/>
        <v>-0.20778253584062556</v>
      </c>
      <c r="F36" s="209">
        <v>13764</v>
      </c>
      <c r="G36" s="211">
        <f t="shared" si="3"/>
        <v>0.006413652636685031</v>
      </c>
      <c r="H36" s="212">
        <v>15838</v>
      </c>
      <c r="I36" s="211">
        <f t="shared" si="1"/>
        <v>-0.13095087763606517</v>
      </c>
    </row>
    <row r="37" spans="1:9" s="207" customFormat="1" ht="18" customHeight="1">
      <c r="A37" s="208" t="s">
        <v>139</v>
      </c>
      <c r="B37" s="209">
        <v>3859</v>
      </c>
      <c r="C37" s="210">
        <f t="shared" si="2"/>
        <v>0.005185733655666748</v>
      </c>
      <c r="D37" s="209">
        <v>3822</v>
      </c>
      <c r="E37" s="211">
        <f t="shared" si="0"/>
        <v>0.009680795395081043</v>
      </c>
      <c r="F37" s="209">
        <v>10561</v>
      </c>
      <c r="G37" s="211">
        <f t="shared" si="3"/>
        <v>0.00492114105609057</v>
      </c>
      <c r="H37" s="212">
        <v>11805</v>
      </c>
      <c r="I37" s="211">
        <f t="shared" si="1"/>
        <v>-0.10537907666243118</v>
      </c>
    </row>
    <row r="38" spans="1:9" s="207" customFormat="1" ht="18" customHeight="1">
      <c r="A38" s="208" t="s">
        <v>140</v>
      </c>
      <c r="B38" s="209">
        <v>3259</v>
      </c>
      <c r="C38" s="210">
        <f t="shared" si="2"/>
        <v>0.004379452185493115</v>
      </c>
      <c r="D38" s="209">
        <v>2957</v>
      </c>
      <c r="E38" s="211">
        <f t="shared" si="0"/>
        <v>0.10213053770713554</v>
      </c>
      <c r="F38" s="209">
        <v>8731</v>
      </c>
      <c r="G38" s="211">
        <f t="shared" si="3"/>
        <v>0.00406841043089923</v>
      </c>
      <c r="H38" s="212">
        <v>8346</v>
      </c>
      <c r="I38" s="211">
        <f t="shared" si="1"/>
        <v>0.04612988257848061</v>
      </c>
    </row>
    <row r="39" spans="1:9" s="207" customFormat="1" ht="18" customHeight="1">
      <c r="A39" s="208" t="s">
        <v>141</v>
      </c>
      <c r="B39" s="209">
        <v>3213</v>
      </c>
      <c r="C39" s="210">
        <f t="shared" si="2"/>
        <v>0.004317637272779803</v>
      </c>
      <c r="D39" s="209">
        <v>2158</v>
      </c>
      <c r="E39" s="211">
        <f t="shared" si="0"/>
        <v>0.48887859128822986</v>
      </c>
      <c r="F39" s="209">
        <v>8821</v>
      </c>
      <c r="G39" s="211">
        <f t="shared" si="3"/>
        <v>0.004110348002629952</v>
      </c>
      <c r="H39" s="212">
        <v>6470</v>
      </c>
      <c r="I39" s="211">
        <f t="shared" si="1"/>
        <v>0.3633693972179288</v>
      </c>
    </row>
    <row r="40" spans="1:9" s="207" customFormat="1" ht="18" customHeight="1">
      <c r="A40" s="208" t="s">
        <v>142</v>
      </c>
      <c r="B40" s="209">
        <v>2744</v>
      </c>
      <c r="C40" s="210">
        <f t="shared" si="2"/>
        <v>0.0036873939235940803</v>
      </c>
      <c r="D40" s="209">
        <v>2735</v>
      </c>
      <c r="E40" s="211">
        <f t="shared" si="0"/>
        <v>0.003290676416819016</v>
      </c>
      <c r="F40" s="209">
        <v>7116</v>
      </c>
      <c r="G40" s="211">
        <f t="shared" si="3"/>
        <v>0.0033158640048423916</v>
      </c>
      <c r="H40" s="212">
        <v>7452</v>
      </c>
      <c r="I40" s="211">
        <f t="shared" si="1"/>
        <v>-0.04508856682769724</v>
      </c>
    </row>
    <row r="41" spans="1:9" s="207" customFormat="1" ht="18" customHeight="1">
      <c r="A41" s="208" t="s">
        <v>143</v>
      </c>
      <c r="B41" s="209">
        <v>2629</v>
      </c>
      <c r="C41" s="210">
        <f t="shared" si="2"/>
        <v>0.0035328566418108007</v>
      </c>
      <c r="D41" s="209">
        <v>3024</v>
      </c>
      <c r="E41" s="211">
        <f t="shared" si="0"/>
        <v>-0.13062169312169314</v>
      </c>
      <c r="F41" s="209">
        <v>10657</v>
      </c>
      <c r="G41" s="211">
        <f t="shared" si="3"/>
        <v>0.004965874465936673</v>
      </c>
      <c r="H41" s="212">
        <v>12272</v>
      </c>
      <c r="I41" s="211">
        <f t="shared" si="1"/>
        <v>-0.13160039113428945</v>
      </c>
    </row>
    <row r="42" spans="1:9" s="207" customFormat="1" ht="18" customHeight="1">
      <c r="A42" s="208" t="s">
        <v>144</v>
      </c>
      <c r="B42" s="209">
        <v>2443</v>
      </c>
      <c r="C42" s="210">
        <f t="shared" si="2"/>
        <v>0.0032829093860569747</v>
      </c>
      <c r="D42" s="209">
        <v>2400</v>
      </c>
      <c r="E42" s="211">
        <f t="shared" si="0"/>
        <v>0.01791666666666658</v>
      </c>
      <c r="F42" s="209">
        <v>6149</v>
      </c>
      <c r="G42" s="211">
        <f t="shared" si="3"/>
        <v>0.002865268095246749</v>
      </c>
      <c r="H42" s="212">
        <v>8168</v>
      </c>
      <c r="I42" s="211">
        <f t="shared" si="1"/>
        <v>-0.24718413320274246</v>
      </c>
    </row>
    <row r="43" spans="1:9" s="207" customFormat="1" ht="18" customHeight="1">
      <c r="A43" s="208" t="s">
        <v>145</v>
      </c>
      <c r="B43" s="209">
        <v>1571</v>
      </c>
      <c r="C43" s="210">
        <f t="shared" si="2"/>
        <v>0.002111113649404628</v>
      </c>
      <c r="D43" s="209">
        <v>1963</v>
      </c>
      <c r="E43" s="211">
        <f t="shared" si="0"/>
        <v>-0.19969434538970965</v>
      </c>
      <c r="F43" s="209">
        <v>5513</v>
      </c>
      <c r="G43" s="211">
        <f t="shared" si="3"/>
        <v>0.002568909255016316</v>
      </c>
      <c r="H43" s="212">
        <v>6318</v>
      </c>
      <c r="I43" s="211">
        <f t="shared" si="1"/>
        <v>-0.1274137385248496</v>
      </c>
    </row>
    <row r="44" spans="1:9" s="207" customFormat="1" ht="18" customHeight="1" thickBot="1">
      <c r="A44" s="213" t="s">
        <v>146</v>
      </c>
      <c r="B44" s="214">
        <v>108617</v>
      </c>
      <c r="C44" s="215">
        <f t="shared" si="2"/>
        <v>0.14595979074308243</v>
      </c>
      <c r="D44" s="214">
        <v>103120</v>
      </c>
      <c r="E44" s="216">
        <f t="shared" si="0"/>
        <v>0.05330682699767264</v>
      </c>
      <c r="F44" s="214">
        <v>333242</v>
      </c>
      <c r="G44" s="216">
        <f t="shared" si="3"/>
        <v>0.15528178087432382</v>
      </c>
      <c r="H44" s="217">
        <v>335931</v>
      </c>
      <c r="I44" s="216">
        <f t="shared" si="1"/>
        <v>-0.008004619996368256</v>
      </c>
    </row>
    <row r="45" ht="14.25">
      <c r="A45" s="130" t="s">
        <v>147</v>
      </c>
    </row>
    <row r="46" ht="9.75" customHeight="1">
      <c r="A46" s="130"/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47" right="0.24" top="0.36" bottom="0.18" header="0.25" footer="0.18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="95" zoomScaleNormal="95" zoomScalePageLayoutView="0" workbookViewId="0" topLeftCell="A1">
      <selection activeCell="G16" sqref="G16"/>
    </sheetView>
  </sheetViews>
  <sheetFormatPr defaultColWidth="10.8515625" defaultRowHeight="12.75"/>
  <cols>
    <col min="1" max="1" width="17.28125" style="218" customWidth="1"/>
    <col min="2" max="2" width="13.28125" style="218" customWidth="1"/>
    <col min="3" max="3" width="12.7109375" style="267" customWidth="1"/>
    <col min="4" max="4" width="13.00390625" style="218" customWidth="1"/>
    <col min="5" max="5" width="10.7109375" style="267" customWidth="1"/>
    <col min="6" max="6" width="13.421875" style="218" customWidth="1"/>
    <col min="7" max="7" width="12.140625" style="267" customWidth="1"/>
    <col min="8" max="8" width="13.421875" style="218" customWidth="1"/>
    <col min="9" max="9" width="10.7109375" style="267" customWidth="1"/>
    <col min="10" max="16384" width="10.8515625" style="218" customWidth="1"/>
  </cols>
  <sheetData>
    <row r="1" spans="1:9" ht="24.75" customHeight="1" thickBot="1">
      <c r="A1" s="865" t="s">
        <v>148</v>
      </c>
      <c r="B1" s="866"/>
      <c r="C1" s="866"/>
      <c r="D1" s="866"/>
      <c r="E1" s="866"/>
      <c r="F1" s="866"/>
      <c r="G1" s="866"/>
      <c r="H1" s="866"/>
      <c r="I1" s="867"/>
    </row>
    <row r="2" spans="1:9" ht="14.25" thickBot="1">
      <c r="A2" s="863" t="s">
        <v>149</v>
      </c>
      <c r="B2" s="860" t="s">
        <v>38</v>
      </c>
      <c r="C2" s="861"/>
      <c r="D2" s="861"/>
      <c r="E2" s="862"/>
      <c r="F2" s="861" t="s">
        <v>39</v>
      </c>
      <c r="G2" s="861"/>
      <c r="H2" s="861"/>
      <c r="I2" s="862"/>
    </row>
    <row r="3" spans="1:9" s="222" customFormat="1" ht="31.5" customHeight="1" thickBot="1">
      <c r="A3" s="864"/>
      <c r="B3" s="219" t="s">
        <v>40</v>
      </c>
      <c r="C3" s="220" t="s">
        <v>41</v>
      </c>
      <c r="D3" s="219" t="s">
        <v>42</v>
      </c>
      <c r="E3" s="221" t="s">
        <v>43</v>
      </c>
      <c r="F3" s="219" t="s">
        <v>44</v>
      </c>
      <c r="G3" s="220" t="s">
        <v>41</v>
      </c>
      <c r="H3" s="219" t="s">
        <v>45</v>
      </c>
      <c r="I3" s="221" t="s">
        <v>43</v>
      </c>
    </row>
    <row r="4" spans="1:9" s="223" customFormat="1" ht="15" customHeight="1" thickBot="1">
      <c r="A4" s="676" t="s">
        <v>3</v>
      </c>
      <c r="B4" s="677">
        <f>B5+B10+B15+B20+B25+B30+B35+B40+B48+B44</f>
        <v>744157</v>
      </c>
      <c r="C4" s="678">
        <f aca="true" t="shared" si="0" ref="C4:C55">(B4/$B$4)</f>
        <v>1</v>
      </c>
      <c r="D4" s="679">
        <f>D5+D10+D15+D20+D25+D30+D35+D40+D48+D44</f>
        <v>719361</v>
      </c>
      <c r="E4" s="680">
        <f aca="true" t="shared" si="1" ref="E4:E11">(B4/D4-1)</f>
        <v>0.03446948055287957</v>
      </c>
      <c r="F4" s="677">
        <f>F5+F10+F15+F20+F25+F30+F35+F40+F48+F44</f>
        <v>2146047</v>
      </c>
      <c r="G4" s="678">
        <f aca="true" t="shared" si="2" ref="G4:G55">(F4/$F$4)</f>
        <v>1</v>
      </c>
      <c r="H4" s="679">
        <f>H5+H10+H15+H20+H25+H30+H35+H40+H48+H44</f>
        <v>2192542</v>
      </c>
      <c r="I4" s="680">
        <f aca="true" t="shared" si="3" ref="I4:I11">(F4/H4-1)</f>
        <v>-0.021205979178506085</v>
      </c>
    </row>
    <row r="5" spans="1:15" s="228" customFormat="1" ht="15.75" customHeight="1" thickTop="1">
      <c r="A5" s="670" t="s">
        <v>108</v>
      </c>
      <c r="B5" s="671">
        <f>SUM(B6:B9)</f>
        <v>84534</v>
      </c>
      <c r="C5" s="672">
        <f t="shared" si="0"/>
        <v>0.11359699633276311</v>
      </c>
      <c r="D5" s="673">
        <f>SUM(D6:D9)</f>
        <v>86057</v>
      </c>
      <c r="E5" s="674">
        <f t="shared" si="1"/>
        <v>-0.017697572539131068</v>
      </c>
      <c r="F5" s="671">
        <f>SUM(F6:F9)</f>
        <v>230739</v>
      </c>
      <c r="G5" s="672">
        <f t="shared" si="2"/>
        <v>0.10751814848416646</v>
      </c>
      <c r="H5" s="673">
        <f>SUM(H6:H9)</f>
        <v>252515</v>
      </c>
      <c r="I5" s="675">
        <f t="shared" si="3"/>
        <v>-0.08623646120032469</v>
      </c>
      <c r="K5" s="229"/>
      <c r="L5" s="230"/>
      <c r="M5" s="229"/>
      <c r="N5" s="229"/>
      <c r="O5" s="229"/>
    </row>
    <row r="6" spans="1:10" ht="15.75" customHeight="1">
      <c r="A6" s="231" t="s">
        <v>46</v>
      </c>
      <c r="B6" s="232">
        <v>64187</v>
      </c>
      <c r="C6" s="233">
        <f t="shared" si="0"/>
        <v>0.08625464787672493</v>
      </c>
      <c r="D6" s="234">
        <v>60831</v>
      </c>
      <c r="E6" s="235">
        <f t="shared" si="1"/>
        <v>0.05516923936808538</v>
      </c>
      <c r="F6" s="232">
        <v>179105</v>
      </c>
      <c r="G6" s="233">
        <f t="shared" si="2"/>
        <v>0.08345809760923223</v>
      </c>
      <c r="H6" s="234">
        <v>178090</v>
      </c>
      <c r="I6" s="236">
        <f t="shared" si="3"/>
        <v>0.005699365489359343</v>
      </c>
      <c r="J6" s="237"/>
    </row>
    <row r="7" spans="1:10" ht="15.75" customHeight="1">
      <c r="A7" s="231" t="s">
        <v>48</v>
      </c>
      <c r="B7" s="232">
        <v>12403</v>
      </c>
      <c r="C7" s="233">
        <f t="shared" si="0"/>
        <v>0.01666718179093928</v>
      </c>
      <c r="D7" s="234">
        <v>16494</v>
      </c>
      <c r="E7" s="235">
        <f>(B7/D7-1)</f>
        <v>-0.2480295865163089</v>
      </c>
      <c r="F7" s="232">
        <v>32833</v>
      </c>
      <c r="G7" s="233">
        <f t="shared" si="2"/>
        <v>0.015299292140386488</v>
      </c>
      <c r="H7" s="234">
        <v>47421</v>
      </c>
      <c r="I7" s="236">
        <f>(F7/H7-1)</f>
        <v>-0.30762742244996943</v>
      </c>
      <c r="J7" s="237"/>
    </row>
    <row r="8" spans="1:10" ht="15.75" customHeight="1">
      <c r="A8" s="231" t="s">
        <v>47</v>
      </c>
      <c r="B8" s="232">
        <v>7793</v>
      </c>
      <c r="C8" s="233">
        <f t="shared" si="0"/>
        <v>0.0104722524951052</v>
      </c>
      <c r="D8" s="234">
        <v>8652</v>
      </c>
      <c r="E8" s="235">
        <f>(B8/D8-1)</f>
        <v>-0.09928340268146096</v>
      </c>
      <c r="F8" s="232">
        <v>18628</v>
      </c>
      <c r="G8" s="233">
        <f t="shared" si="2"/>
        <v>0.00868014540222092</v>
      </c>
      <c r="H8" s="234">
        <v>26858</v>
      </c>
      <c r="I8" s="236">
        <f>(F8/H8-1)</f>
        <v>-0.30642639064710697</v>
      </c>
      <c r="J8" s="237"/>
    </row>
    <row r="9" spans="1:10" ht="15.75" customHeight="1" thickBot="1">
      <c r="A9" s="231" t="s">
        <v>101</v>
      </c>
      <c r="B9" s="232">
        <v>151</v>
      </c>
      <c r="C9" s="233">
        <f t="shared" si="0"/>
        <v>0.00020291416999369756</v>
      </c>
      <c r="D9" s="234">
        <v>80</v>
      </c>
      <c r="E9" s="235">
        <f>(B9/D9-1)</f>
        <v>0.8875</v>
      </c>
      <c r="F9" s="232">
        <v>173</v>
      </c>
      <c r="G9" s="233">
        <f t="shared" si="2"/>
        <v>8.061333232683162E-05</v>
      </c>
      <c r="H9" s="234">
        <v>146</v>
      </c>
      <c r="I9" s="236">
        <f>(F9/H9-1)</f>
        <v>0.18493150684931514</v>
      </c>
      <c r="J9" s="237"/>
    </row>
    <row r="10" spans="1:10" s="242" customFormat="1" ht="15.75" customHeight="1">
      <c r="A10" s="224" t="s">
        <v>107</v>
      </c>
      <c r="B10" s="238">
        <f>SUM(B11:B14)</f>
        <v>103982</v>
      </c>
      <c r="C10" s="225">
        <f t="shared" si="0"/>
        <v>0.13973126638599112</v>
      </c>
      <c r="D10" s="239">
        <f>SUM(D11:D14)</f>
        <v>85317</v>
      </c>
      <c r="E10" s="226">
        <f t="shared" si="1"/>
        <v>0.2187723431438049</v>
      </c>
      <c r="F10" s="240">
        <f>SUM(F11:F14)</f>
        <v>258717</v>
      </c>
      <c r="G10" s="226">
        <f t="shared" si="2"/>
        <v>0.12055514161619015</v>
      </c>
      <c r="H10" s="239">
        <f>SUM(H11:H14)</f>
        <v>254541</v>
      </c>
      <c r="I10" s="227">
        <f t="shared" si="3"/>
        <v>0.016406001390738556</v>
      </c>
      <c r="J10" s="241"/>
    </row>
    <row r="11" spans="1:10" ht="15.75" customHeight="1">
      <c r="A11" s="231" t="s">
        <v>46</v>
      </c>
      <c r="B11" s="243">
        <v>57816</v>
      </c>
      <c r="C11" s="233">
        <f t="shared" si="0"/>
        <v>0.07769328246593125</v>
      </c>
      <c r="D11" s="244">
        <v>49945</v>
      </c>
      <c r="E11" s="235">
        <f t="shared" si="1"/>
        <v>0.1575933526879567</v>
      </c>
      <c r="F11" s="245">
        <v>153565</v>
      </c>
      <c r="G11" s="233">
        <f t="shared" si="2"/>
        <v>0.07155714669809189</v>
      </c>
      <c r="H11" s="244">
        <v>148921</v>
      </c>
      <c r="I11" s="236">
        <f t="shared" si="3"/>
        <v>0.031184319202798738</v>
      </c>
      <c r="J11" s="237"/>
    </row>
    <row r="12" spans="1:10" ht="15.75" customHeight="1">
      <c r="A12" s="231" t="s">
        <v>47</v>
      </c>
      <c r="B12" s="243">
        <v>17666</v>
      </c>
      <c r="C12" s="233">
        <f t="shared" si="0"/>
        <v>0.023739614086812327</v>
      </c>
      <c r="D12" s="244">
        <v>17190</v>
      </c>
      <c r="E12" s="235">
        <f>(B12/D12-1)</f>
        <v>0.027690517742873677</v>
      </c>
      <c r="F12" s="245">
        <v>48735</v>
      </c>
      <c r="G12" s="233">
        <f t="shared" si="2"/>
        <v>0.02270919509218577</v>
      </c>
      <c r="H12" s="244">
        <v>51468</v>
      </c>
      <c r="I12" s="236">
        <f>(F12/H12-1)</f>
        <v>-0.053100955933784055</v>
      </c>
      <c r="J12" s="237"/>
    </row>
    <row r="13" spans="1:10" ht="15.75" customHeight="1">
      <c r="A13" s="231" t="s">
        <v>48</v>
      </c>
      <c r="B13" s="243">
        <v>15404</v>
      </c>
      <c r="C13" s="233">
        <f t="shared" si="0"/>
        <v>0.020699932944257732</v>
      </c>
      <c r="D13" s="244">
        <v>18110</v>
      </c>
      <c r="E13" s="235">
        <f>(B13/D13-1)</f>
        <v>-0.14942020982882387</v>
      </c>
      <c r="F13" s="245">
        <v>37992</v>
      </c>
      <c r="G13" s="233">
        <f t="shared" si="2"/>
        <v>0.017703246946595298</v>
      </c>
      <c r="H13" s="244">
        <v>53908</v>
      </c>
      <c r="I13" s="236">
        <f>(F13/H13-1)</f>
        <v>-0.2952437486087408</v>
      </c>
      <c r="J13" s="237"/>
    </row>
    <row r="14" spans="1:10" ht="15.75" customHeight="1" thickBot="1">
      <c r="A14" s="231" t="s">
        <v>49</v>
      </c>
      <c r="B14" s="243">
        <v>13096</v>
      </c>
      <c r="C14" s="233">
        <f t="shared" si="0"/>
        <v>0.017598436888989825</v>
      </c>
      <c r="D14" s="244">
        <v>72</v>
      </c>
      <c r="E14" s="246" t="s">
        <v>150</v>
      </c>
      <c r="F14" s="245">
        <v>18425</v>
      </c>
      <c r="G14" s="233">
        <f t="shared" si="2"/>
        <v>0.008585552879317181</v>
      </c>
      <c r="H14" s="244">
        <v>244</v>
      </c>
      <c r="I14" s="247" t="s">
        <v>150</v>
      </c>
      <c r="J14" s="237"/>
    </row>
    <row r="15" spans="1:10" s="242" customFormat="1" ht="15.75" customHeight="1">
      <c r="A15" s="224" t="s">
        <v>109</v>
      </c>
      <c r="B15" s="238">
        <f>SUM(B16:B19)</f>
        <v>51609</v>
      </c>
      <c r="C15" s="225">
        <f t="shared" si="0"/>
        <v>0.06935230065698501</v>
      </c>
      <c r="D15" s="239">
        <f>SUM(D16:D19)</f>
        <v>59721</v>
      </c>
      <c r="E15" s="226">
        <f aca="true" t="shared" si="4" ref="E15:E29">(B15/D15-1)</f>
        <v>-0.13583161701913904</v>
      </c>
      <c r="F15" s="240">
        <f>SUM(F16:F19)</f>
        <v>164229</v>
      </c>
      <c r="G15" s="225">
        <f t="shared" si="2"/>
        <v>0.07652628297516317</v>
      </c>
      <c r="H15" s="239">
        <f>SUM(H16:H19)</f>
        <v>181547</v>
      </c>
      <c r="I15" s="227">
        <f aca="true" t="shared" si="5" ref="I15:I29">(F15/H15-1)</f>
        <v>-0.09539127608828568</v>
      </c>
      <c r="J15" s="241"/>
    </row>
    <row r="16" spans="1:10" ht="15.75" customHeight="1">
      <c r="A16" s="248" t="s">
        <v>46</v>
      </c>
      <c r="B16" s="243">
        <v>21459</v>
      </c>
      <c r="C16" s="233">
        <f t="shared" si="0"/>
        <v>0.028836656780759973</v>
      </c>
      <c r="D16" s="244">
        <v>31657</v>
      </c>
      <c r="E16" s="235">
        <f t="shared" si="4"/>
        <v>-0.3221404428720346</v>
      </c>
      <c r="F16" s="245">
        <v>79559</v>
      </c>
      <c r="G16" s="233">
        <f t="shared" si="2"/>
        <v>0.037072347436938706</v>
      </c>
      <c r="H16" s="244">
        <v>96353</v>
      </c>
      <c r="I16" s="236">
        <f t="shared" si="5"/>
        <v>-0.1742965968885245</v>
      </c>
      <c r="J16" s="237"/>
    </row>
    <row r="17" spans="1:10" ht="15.75" customHeight="1">
      <c r="A17" s="231" t="s">
        <v>47</v>
      </c>
      <c r="B17" s="243">
        <v>19270</v>
      </c>
      <c r="C17" s="233">
        <f t="shared" si="0"/>
        <v>0.025895073217076504</v>
      </c>
      <c r="D17" s="244">
        <v>15079</v>
      </c>
      <c r="E17" s="235">
        <f>(B17/D17-1)</f>
        <v>0.2779362026659593</v>
      </c>
      <c r="F17" s="245">
        <v>50562</v>
      </c>
      <c r="G17" s="233">
        <f t="shared" si="2"/>
        <v>0.023560527798319422</v>
      </c>
      <c r="H17" s="244">
        <v>43492</v>
      </c>
      <c r="I17" s="236">
        <f>(F17/H17-1)</f>
        <v>0.16255863147245475</v>
      </c>
      <c r="J17" s="237"/>
    </row>
    <row r="18" spans="1:10" ht="15.75" customHeight="1">
      <c r="A18" s="231" t="s">
        <v>48</v>
      </c>
      <c r="B18" s="243">
        <v>10797</v>
      </c>
      <c r="C18" s="233">
        <f t="shared" si="0"/>
        <v>0.01450903505577452</v>
      </c>
      <c r="D18" s="244">
        <v>12863</v>
      </c>
      <c r="E18" s="235">
        <f>(B18/D18-1)</f>
        <v>-0.16061571950555853</v>
      </c>
      <c r="F18" s="245">
        <v>33704</v>
      </c>
      <c r="G18" s="233">
        <f t="shared" si="2"/>
        <v>0.015705154640136026</v>
      </c>
      <c r="H18" s="244">
        <v>41250</v>
      </c>
      <c r="I18" s="236">
        <f>(F18/H18-1)</f>
        <v>-0.18293333333333328</v>
      </c>
      <c r="J18" s="237"/>
    </row>
    <row r="19" spans="1:10" ht="15.75" customHeight="1" thickBot="1">
      <c r="A19" s="248" t="s">
        <v>49</v>
      </c>
      <c r="B19" s="243">
        <v>83</v>
      </c>
      <c r="C19" s="233">
        <f t="shared" si="0"/>
        <v>0.00011153560337401919</v>
      </c>
      <c r="D19" s="244">
        <v>122</v>
      </c>
      <c r="E19" s="235">
        <f>(B19/D19-1)</f>
        <v>-0.319672131147541</v>
      </c>
      <c r="F19" s="245">
        <v>404</v>
      </c>
      <c r="G19" s="233">
        <f t="shared" si="2"/>
        <v>0.00018825309976901717</v>
      </c>
      <c r="H19" s="244">
        <v>452</v>
      </c>
      <c r="I19" s="236">
        <f>(F19/H19-1)</f>
        <v>-0.10619469026548678</v>
      </c>
      <c r="J19" s="237"/>
    </row>
    <row r="20" spans="1:10" s="242" customFormat="1" ht="15.75" customHeight="1">
      <c r="A20" s="224" t="s">
        <v>110</v>
      </c>
      <c r="B20" s="240">
        <f>SUM(B21:B24)</f>
        <v>46775</v>
      </c>
      <c r="C20" s="225">
        <f t="shared" si="0"/>
        <v>0.06285635961228611</v>
      </c>
      <c r="D20" s="239">
        <f>SUM(D21:D24)</f>
        <v>49995</v>
      </c>
      <c r="E20" s="226">
        <f t="shared" si="4"/>
        <v>-0.06440644064406442</v>
      </c>
      <c r="F20" s="240">
        <f>SUM(F21:F24)</f>
        <v>141730</v>
      </c>
      <c r="G20" s="225">
        <f t="shared" si="2"/>
        <v>0.06604235601550199</v>
      </c>
      <c r="H20" s="239">
        <f>SUM(H21:H24)</f>
        <v>145212</v>
      </c>
      <c r="I20" s="227">
        <f t="shared" si="5"/>
        <v>-0.023978734539845226</v>
      </c>
      <c r="J20" s="241"/>
    </row>
    <row r="21" spans="1:10" ht="15.75" customHeight="1">
      <c r="A21" s="231" t="s">
        <v>46</v>
      </c>
      <c r="B21" s="245">
        <v>25440</v>
      </c>
      <c r="C21" s="233">
        <f t="shared" si="0"/>
        <v>0.03418633433536203</v>
      </c>
      <c r="D21" s="244">
        <v>29835</v>
      </c>
      <c r="E21" s="235">
        <f t="shared" si="4"/>
        <v>-0.14731020613373558</v>
      </c>
      <c r="F21" s="245">
        <v>81226</v>
      </c>
      <c r="G21" s="233">
        <f t="shared" si="2"/>
        <v>0.03784912445999552</v>
      </c>
      <c r="H21" s="244">
        <v>82157</v>
      </c>
      <c r="I21" s="236">
        <f t="shared" si="5"/>
        <v>-0.011331961975242555</v>
      </c>
      <c r="J21" s="237"/>
    </row>
    <row r="22" spans="1:10" ht="15.75" customHeight="1">
      <c r="A22" s="231" t="s">
        <v>47</v>
      </c>
      <c r="B22" s="245">
        <v>11261</v>
      </c>
      <c r="C22" s="233">
        <f t="shared" si="0"/>
        <v>0.015132559392708796</v>
      </c>
      <c r="D22" s="244">
        <v>9499</v>
      </c>
      <c r="E22" s="235">
        <f>(B22/D22-1)</f>
        <v>0.18549320981155915</v>
      </c>
      <c r="F22" s="245">
        <v>29733</v>
      </c>
      <c r="G22" s="233">
        <f t="shared" si="2"/>
        <v>0.013854775780772741</v>
      </c>
      <c r="H22" s="244">
        <v>30576</v>
      </c>
      <c r="I22" s="236">
        <f t="shared" si="5"/>
        <v>-0.02757064364207218</v>
      </c>
      <c r="J22" s="237"/>
    </row>
    <row r="23" spans="1:10" ht="15.75" customHeight="1">
      <c r="A23" s="231" t="s">
        <v>48</v>
      </c>
      <c r="B23" s="245">
        <v>9938</v>
      </c>
      <c r="C23" s="233">
        <f t="shared" si="0"/>
        <v>0.013354708750975936</v>
      </c>
      <c r="D23" s="244">
        <v>10540</v>
      </c>
      <c r="E23" s="235">
        <f>(B23/D23-1)</f>
        <v>-0.05711574952561671</v>
      </c>
      <c r="F23" s="245">
        <v>30205</v>
      </c>
      <c r="G23" s="233">
        <f t="shared" si="2"/>
        <v>0.014074715045849416</v>
      </c>
      <c r="H23" s="244">
        <v>31956</v>
      </c>
      <c r="I23" s="236">
        <f>(F23/H23-1)</f>
        <v>-0.05479409187633</v>
      </c>
      <c r="J23" s="237"/>
    </row>
    <row r="24" spans="1:10" ht="15.75" customHeight="1" thickBot="1">
      <c r="A24" s="231" t="s">
        <v>49</v>
      </c>
      <c r="B24" s="245">
        <v>136</v>
      </c>
      <c r="C24" s="233">
        <f t="shared" si="0"/>
        <v>0.00018275713323935675</v>
      </c>
      <c r="D24" s="244">
        <v>121</v>
      </c>
      <c r="E24" s="235">
        <f t="shared" si="4"/>
        <v>0.12396694214876036</v>
      </c>
      <c r="F24" s="245">
        <v>566</v>
      </c>
      <c r="G24" s="233">
        <f t="shared" si="2"/>
        <v>0.0002637407288843161</v>
      </c>
      <c r="H24" s="244">
        <v>523</v>
      </c>
      <c r="I24" s="236">
        <f t="shared" si="5"/>
        <v>0.08221797323135749</v>
      </c>
      <c r="J24" s="237"/>
    </row>
    <row r="25" spans="1:10" s="242" customFormat="1" ht="15.75" customHeight="1">
      <c r="A25" s="224" t="s">
        <v>112</v>
      </c>
      <c r="B25" s="240">
        <f>SUM(B26:B29)</f>
        <v>26709</v>
      </c>
      <c r="C25" s="225">
        <f t="shared" si="0"/>
        <v>0.03589161964477926</v>
      </c>
      <c r="D25" s="239">
        <f>SUM(D26:D29)</f>
        <v>21811</v>
      </c>
      <c r="E25" s="226">
        <f t="shared" si="4"/>
        <v>0.22456558617211497</v>
      </c>
      <c r="F25" s="240">
        <f>SUM(F26:F29)</f>
        <v>70948</v>
      </c>
      <c r="G25" s="225">
        <f t="shared" si="2"/>
        <v>0.03305985376834711</v>
      </c>
      <c r="H25" s="239">
        <f>SUM(H26:H29)</f>
        <v>67195</v>
      </c>
      <c r="I25" s="227">
        <f t="shared" si="5"/>
        <v>0.05585236996800358</v>
      </c>
      <c r="J25" s="241"/>
    </row>
    <row r="26" spans="1:10" ht="15.75" customHeight="1">
      <c r="A26" s="231" t="s">
        <v>47</v>
      </c>
      <c r="B26" s="245">
        <v>12106</v>
      </c>
      <c r="C26" s="233">
        <f t="shared" si="0"/>
        <v>0.016268072463203328</v>
      </c>
      <c r="D26" s="244">
        <v>12893</v>
      </c>
      <c r="E26" s="235">
        <f>(B26/D26-1)</f>
        <v>-0.06104087489335297</v>
      </c>
      <c r="F26" s="245">
        <v>38285</v>
      </c>
      <c r="G26" s="233">
        <f t="shared" si="2"/>
        <v>0.01783977704122976</v>
      </c>
      <c r="H26" s="244">
        <v>39627</v>
      </c>
      <c r="I26" s="236">
        <f>(F26/H26-1)</f>
        <v>-0.03386579857168093</v>
      </c>
      <c r="J26" s="237"/>
    </row>
    <row r="27" spans="1:10" ht="15.75" customHeight="1">
      <c r="A27" s="231" t="s">
        <v>46</v>
      </c>
      <c r="B27" s="245">
        <v>11455</v>
      </c>
      <c r="C27" s="233">
        <f t="shared" si="0"/>
        <v>0.015393257068064938</v>
      </c>
      <c r="D27" s="244">
        <v>6423</v>
      </c>
      <c r="E27" s="235">
        <f>(B27/D27-1)</f>
        <v>0.7834345321500857</v>
      </c>
      <c r="F27" s="245">
        <v>27120</v>
      </c>
      <c r="G27" s="233">
        <f t="shared" si="2"/>
        <v>0.012637188281524124</v>
      </c>
      <c r="H27" s="244">
        <v>19328</v>
      </c>
      <c r="I27" s="236">
        <f>(F27/H27-1)</f>
        <v>0.4031456953642385</v>
      </c>
      <c r="J27" s="237"/>
    </row>
    <row r="28" spans="1:10" ht="15.75" customHeight="1">
      <c r="A28" s="231" t="s">
        <v>49</v>
      </c>
      <c r="B28" s="245">
        <v>3125</v>
      </c>
      <c r="C28" s="233">
        <f t="shared" si="0"/>
        <v>0.004199382657154337</v>
      </c>
      <c r="D28" s="244">
        <v>248</v>
      </c>
      <c r="E28" s="235">
        <f>(B28/D28-1)</f>
        <v>11.600806451612904</v>
      </c>
      <c r="F28" s="245">
        <v>3219</v>
      </c>
      <c r="G28" s="233">
        <f t="shared" si="2"/>
        <v>0.0014999671489021444</v>
      </c>
      <c r="H28" s="244">
        <v>668</v>
      </c>
      <c r="I28" s="236">
        <f>(F28/H28-1)</f>
        <v>3.818862275449102</v>
      </c>
      <c r="J28" s="237"/>
    </row>
    <row r="29" spans="1:10" ht="15.75" customHeight="1" thickBot="1">
      <c r="A29" s="231" t="s">
        <v>101</v>
      </c>
      <c r="B29" s="245">
        <v>23</v>
      </c>
      <c r="C29" s="233">
        <f t="shared" si="0"/>
        <v>3.090745635665592E-05</v>
      </c>
      <c r="D29" s="244">
        <v>2247</v>
      </c>
      <c r="E29" s="235">
        <f t="shared" si="4"/>
        <v>-0.9897641299510458</v>
      </c>
      <c r="F29" s="245">
        <v>2324</v>
      </c>
      <c r="G29" s="233">
        <f t="shared" si="2"/>
        <v>0.001082921296691079</v>
      </c>
      <c r="H29" s="244">
        <v>7572</v>
      </c>
      <c r="I29" s="236">
        <f t="shared" si="5"/>
        <v>-0.6930797675647121</v>
      </c>
      <c r="J29" s="237"/>
    </row>
    <row r="30" spans="1:10" s="242" customFormat="1" ht="15.75" customHeight="1">
      <c r="A30" s="224" t="s">
        <v>111</v>
      </c>
      <c r="B30" s="240">
        <f>SUM(B31:B34)</f>
        <v>30629</v>
      </c>
      <c r="C30" s="225">
        <f t="shared" si="0"/>
        <v>0.04115932524991366</v>
      </c>
      <c r="D30" s="239">
        <f>SUM(D31:D34)</f>
        <v>28974</v>
      </c>
      <c r="E30" s="226">
        <f aca="true" t="shared" si="6" ref="E30:E39">(B30/D30-1)</f>
        <v>0.0571201767101539</v>
      </c>
      <c r="F30" s="240">
        <f>SUM(F31:F34)</f>
        <v>84971</v>
      </c>
      <c r="G30" s="225">
        <f t="shared" si="2"/>
        <v>0.03959419341701277</v>
      </c>
      <c r="H30" s="239">
        <f>SUM(H31:H34)</f>
        <v>84289</v>
      </c>
      <c r="I30" s="227">
        <f aca="true" t="shared" si="7" ref="I30:I39">(F30/H30-1)</f>
        <v>0.008091210003677851</v>
      </c>
      <c r="J30" s="241"/>
    </row>
    <row r="31" spans="1:10" ht="15.75" customHeight="1">
      <c r="A31" s="231" t="s">
        <v>47</v>
      </c>
      <c r="B31" s="245">
        <v>18477</v>
      </c>
      <c r="C31" s="233">
        <f t="shared" si="0"/>
        <v>0.02482943787399702</v>
      </c>
      <c r="D31" s="244">
        <v>16524</v>
      </c>
      <c r="E31" s="235">
        <f t="shared" si="6"/>
        <v>0.11819172113289755</v>
      </c>
      <c r="F31" s="245">
        <v>52373</v>
      </c>
      <c r="G31" s="233">
        <f t="shared" si="2"/>
        <v>0.024404404936145388</v>
      </c>
      <c r="H31" s="244">
        <v>47036</v>
      </c>
      <c r="I31" s="236">
        <f t="shared" si="7"/>
        <v>0.11346628114635604</v>
      </c>
      <c r="J31" s="237"/>
    </row>
    <row r="32" spans="1:10" ht="15.75" customHeight="1">
      <c r="A32" s="231" t="s">
        <v>48</v>
      </c>
      <c r="B32" s="245">
        <v>6719</v>
      </c>
      <c r="C32" s="233">
        <f t="shared" si="0"/>
        <v>0.009029008663494396</v>
      </c>
      <c r="D32" s="244">
        <v>7388</v>
      </c>
      <c r="E32" s="235">
        <f t="shared" si="6"/>
        <v>-0.09055224688684349</v>
      </c>
      <c r="F32" s="245">
        <v>18273</v>
      </c>
      <c r="G32" s="233">
        <f t="shared" si="2"/>
        <v>0.008514724980394186</v>
      </c>
      <c r="H32" s="244">
        <v>23072</v>
      </c>
      <c r="I32" s="236">
        <f t="shared" si="7"/>
        <v>-0.208001040221914</v>
      </c>
      <c r="J32" s="237"/>
    </row>
    <row r="33" spans="1:10" ht="15.75" customHeight="1">
      <c r="A33" s="231" t="s">
        <v>46</v>
      </c>
      <c r="B33" s="245">
        <v>5373</v>
      </c>
      <c r="C33" s="233">
        <f t="shared" si="0"/>
        <v>0.007220250565404881</v>
      </c>
      <c r="D33" s="244">
        <v>5001</v>
      </c>
      <c r="E33" s="235">
        <f t="shared" si="6"/>
        <v>0.0743851229754049</v>
      </c>
      <c r="F33" s="245">
        <v>14154</v>
      </c>
      <c r="G33" s="233">
        <f t="shared" si="2"/>
        <v>0.006595382114184824</v>
      </c>
      <c r="H33" s="244">
        <v>13998</v>
      </c>
      <c r="I33" s="236">
        <f t="shared" si="7"/>
        <v>0.011144449207029616</v>
      </c>
      <c r="J33" s="237"/>
    </row>
    <row r="34" spans="1:10" ht="15.75" customHeight="1" thickBot="1">
      <c r="A34" s="231" t="s">
        <v>49</v>
      </c>
      <c r="B34" s="249">
        <v>60</v>
      </c>
      <c r="C34" s="250">
        <f t="shared" si="0"/>
        <v>8.062814701736328E-05</v>
      </c>
      <c r="D34" s="251">
        <v>61</v>
      </c>
      <c r="E34" s="252">
        <f t="shared" si="6"/>
        <v>-0.016393442622950838</v>
      </c>
      <c r="F34" s="249">
        <v>171</v>
      </c>
      <c r="G34" s="250">
        <f t="shared" si="2"/>
        <v>7.968138628837113E-05</v>
      </c>
      <c r="H34" s="251">
        <v>183</v>
      </c>
      <c r="I34" s="253">
        <f t="shared" si="7"/>
        <v>-0.06557377049180324</v>
      </c>
      <c r="J34" s="237"/>
    </row>
    <row r="35" spans="1:10" s="242" customFormat="1" ht="15.75" customHeight="1">
      <c r="A35" s="224" t="s">
        <v>116</v>
      </c>
      <c r="B35" s="240">
        <f>SUM(B36:B39)</f>
        <v>19389</v>
      </c>
      <c r="C35" s="225">
        <f t="shared" si="0"/>
        <v>0.02605498570866094</v>
      </c>
      <c r="D35" s="239">
        <f>SUM(D36:D39)</f>
        <v>20341</v>
      </c>
      <c r="E35" s="226">
        <f t="shared" si="6"/>
        <v>-0.04680202546580803</v>
      </c>
      <c r="F35" s="240">
        <f>SUM(F36:F39)</f>
        <v>61944</v>
      </c>
      <c r="G35" s="225">
        <f t="shared" si="2"/>
        <v>0.02886423270319802</v>
      </c>
      <c r="H35" s="239">
        <f>SUM(H36:H39)</f>
        <v>59928</v>
      </c>
      <c r="I35" s="227">
        <f t="shared" si="7"/>
        <v>0.033640368442130475</v>
      </c>
      <c r="J35" s="241"/>
    </row>
    <row r="36" spans="1:10" ht="15.75" customHeight="1">
      <c r="A36" s="231" t="s">
        <v>46</v>
      </c>
      <c r="B36" s="245">
        <v>7843</v>
      </c>
      <c r="C36" s="233">
        <f t="shared" si="0"/>
        <v>0.010539442617619669</v>
      </c>
      <c r="D36" s="244">
        <v>10705</v>
      </c>
      <c r="E36" s="235">
        <f t="shared" si="6"/>
        <v>-0.26735170481083603</v>
      </c>
      <c r="F36" s="245">
        <v>31019</v>
      </c>
      <c r="G36" s="233">
        <f t="shared" si="2"/>
        <v>0.014454017083502831</v>
      </c>
      <c r="H36" s="244">
        <v>24831</v>
      </c>
      <c r="I36" s="236">
        <f t="shared" si="7"/>
        <v>0.24920462325319148</v>
      </c>
      <c r="J36" s="237"/>
    </row>
    <row r="37" spans="1:10" ht="15.75" customHeight="1">
      <c r="A37" s="231" t="s">
        <v>47</v>
      </c>
      <c r="B37" s="245">
        <v>6140</v>
      </c>
      <c r="C37" s="233">
        <f t="shared" si="0"/>
        <v>0.008250947044776842</v>
      </c>
      <c r="D37" s="244">
        <v>3007</v>
      </c>
      <c r="E37" s="235">
        <f t="shared" si="6"/>
        <v>1.041902228134353</v>
      </c>
      <c r="F37" s="245">
        <v>12108</v>
      </c>
      <c r="G37" s="233">
        <f t="shared" si="2"/>
        <v>0.005642001316839752</v>
      </c>
      <c r="H37" s="244">
        <v>15033</v>
      </c>
      <c r="I37" s="236">
        <f t="shared" si="7"/>
        <v>-0.19457194172819792</v>
      </c>
      <c r="J37" s="237"/>
    </row>
    <row r="38" spans="1:10" ht="15.75" customHeight="1">
      <c r="A38" s="231" t="s">
        <v>48</v>
      </c>
      <c r="B38" s="245">
        <v>5377</v>
      </c>
      <c r="C38" s="233">
        <f t="shared" si="0"/>
        <v>0.0072256257752060385</v>
      </c>
      <c r="D38" s="244">
        <v>6556</v>
      </c>
      <c r="E38" s="235">
        <f t="shared" si="6"/>
        <v>-0.17983526540573525</v>
      </c>
      <c r="F38" s="245">
        <v>18663</v>
      </c>
      <c r="G38" s="233">
        <f t="shared" si="2"/>
        <v>0.008696454457893979</v>
      </c>
      <c r="H38" s="244">
        <v>19898</v>
      </c>
      <c r="I38" s="236">
        <f t="shared" si="7"/>
        <v>-0.06206653935068851</v>
      </c>
      <c r="J38" s="237"/>
    </row>
    <row r="39" spans="1:10" ht="15.75" customHeight="1" thickBot="1">
      <c r="A39" s="231" t="s">
        <v>101</v>
      </c>
      <c r="B39" s="245">
        <v>29</v>
      </c>
      <c r="C39" s="233">
        <f t="shared" si="0"/>
        <v>3.8970271058392245E-05</v>
      </c>
      <c r="D39" s="244">
        <v>73</v>
      </c>
      <c r="E39" s="235">
        <f t="shared" si="6"/>
        <v>-0.6027397260273972</v>
      </c>
      <c r="F39" s="245">
        <v>154</v>
      </c>
      <c r="G39" s="233">
        <f t="shared" si="2"/>
        <v>7.175984496145705E-05</v>
      </c>
      <c r="H39" s="244">
        <v>166</v>
      </c>
      <c r="I39" s="236">
        <f t="shared" si="7"/>
        <v>-0.07228915662650603</v>
      </c>
      <c r="J39" s="237"/>
    </row>
    <row r="40" spans="1:10" s="242" customFormat="1" ht="15.75" customHeight="1">
      <c r="A40" s="224" t="s">
        <v>122</v>
      </c>
      <c r="B40" s="240">
        <f>SUM(B41:B43)</f>
        <v>10860</v>
      </c>
      <c r="C40" s="225">
        <f t="shared" si="0"/>
        <v>0.014593694610142751</v>
      </c>
      <c r="D40" s="239">
        <f>SUM(D41:D43)</f>
        <v>9950</v>
      </c>
      <c r="E40" s="226">
        <f aca="true" t="shared" si="8" ref="E40:E55">(B40/D40-1)</f>
        <v>0.09145728643216078</v>
      </c>
      <c r="F40" s="240">
        <f>SUM(F41:F43)</f>
        <v>28320</v>
      </c>
      <c r="G40" s="225">
        <f t="shared" si="2"/>
        <v>0.013196355904600412</v>
      </c>
      <c r="H40" s="239">
        <f>SUM(H41:H43)</f>
        <v>30769</v>
      </c>
      <c r="I40" s="227">
        <f aca="true" t="shared" si="9" ref="I40:I55">(F40/H40-1)</f>
        <v>-0.07959309694822714</v>
      </c>
      <c r="J40" s="241"/>
    </row>
    <row r="41" spans="1:10" ht="15.75" customHeight="1">
      <c r="A41" s="248" t="s">
        <v>46</v>
      </c>
      <c r="B41" s="245">
        <v>7883</v>
      </c>
      <c r="C41" s="233">
        <f t="shared" si="0"/>
        <v>0.010593194715631244</v>
      </c>
      <c r="D41" s="244">
        <v>7791</v>
      </c>
      <c r="E41" s="235">
        <f t="shared" si="8"/>
        <v>0.011808496983699124</v>
      </c>
      <c r="F41" s="245">
        <v>21029</v>
      </c>
      <c r="G41" s="233">
        <f t="shared" si="2"/>
        <v>0.009798946621392728</v>
      </c>
      <c r="H41" s="244">
        <v>23383</v>
      </c>
      <c r="I41" s="236">
        <f t="shared" si="9"/>
        <v>-0.10067142796048412</v>
      </c>
      <c r="J41" s="237"/>
    </row>
    <row r="42" spans="1:10" ht="15.75" customHeight="1">
      <c r="A42" s="248" t="s">
        <v>47</v>
      </c>
      <c r="B42" s="245">
        <v>2787</v>
      </c>
      <c r="C42" s="233">
        <f t="shared" si="0"/>
        <v>0.003745177428956524</v>
      </c>
      <c r="D42" s="244">
        <v>1808</v>
      </c>
      <c r="E42" s="235">
        <f>(B42/D42-1)</f>
        <v>0.5414823008849559</v>
      </c>
      <c r="F42" s="245">
        <v>6757</v>
      </c>
      <c r="G42" s="233">
        <f t="shared" si="2"/>
        <v>0.0031485796909387354</v>
      </c>
      <c r="H42" s="244">
        <v>6003</v>
      </c>
      <c r="I42" s="236">
        <f>(F42/H42-1)</f>
        <v>0.1256038647342994</v>
      </c>
      <c r="J42" s="237"/>
    </row>
    <row r="43" spans="1:10" ht="15.75" customHeight="1" thickBot="1">
      <c r="A43" s="248" t="s">
        <v>101</v>
      </c>
      <c r="B43" s="245">
        <v>190</v>
      </c>
      <c r="C43" s="233">
        <f t="shared" si="0"/>
        <v>0.0002553224655549837</v>
      </c>
      <c r="D43" s="244">
        <v>351</v>
      </c>
      <c r="E43" s="235">
        <f>(B43/D43-1)</f>
        <v>-0.45868945868945865</v>
      </c>
      <c r="F43" s="245">
        <v>534</v>
      </c>
      <c r="G43" s="233">
        <f t="shared" si="2"/>
        <v>0.00024882959226894846</v>
      </c>
      <c r="H43" s="244">
        <v>1383</v>
      </c>
      <c r="I43" s="236">
        <f>(F43/H43-1)</f>
        <v>-0.613882863340564</v>
      </c>
      <c r="J43" s="237"/>
    </row>
    <row r="44" spans="1:10" ht="15.75" customHeight="1">
      <c r="A44" s="224" t="s">
        <v>117</v>
      </c>
      <c r="B44" s="240">
        <f>SUM(B45:B47)</f>
        <v>13545</v>
      </c>
      <c r="C44" s="225">
        <f t="shared" si="0"/>
        <v>0.018201804189169758</v>
      </c>
      <c r="D44" s="239">
        <f>SUM(D45:D47)</f>
        <v>14067</v>
      </c>
      <c r="E44" s="226">
        <f t="shared" si="8"/>
        <v>-0.03710812539987207</v>
      </c>
      <c r="F44" s="240">
        <f>SUM(F45:F47)</f>
        <v>41593</v>
      </c>
      <c r="G44" s="225">
        <f t="shared" si="2"/>
        <v>0.019381215788843394</v>
      </c>
      <c r="H44" s="239">
        <f>SUM(H45:H47)</f>
        <v>40678</v>
      </c>
      <c r="I44" s="227">
        <f t="shared" si="9"/>
        <v>0.022493731255224025</v>
      </c>
      <c r="J44" s="237"/>
    </row>
    <row r="45" spans="1:10" ht="15.75" customHeight="1">
      <c r="A45" s="248" t="s">
        <v>47</v>
      </c>
      <c r="B45" s="245">
        <v>7451</v>
      </c>
      <c r="C45" s="233">
        <f t="shared" si="0"/>
        <v>0.01001267205710623</v>
      </c>
      <c r="D45" s="244">
        <v>7700</v>
      </c>
      <c r="E45" s="235">
        <f t="shared" si="8"/>
        <v>-0.03233766233766233</v>
      </c>
      <c r="F45" s="245">
        <v>22006</v>
      </c>
      <c r="G45" s="233">
        <f t="shared" si="2"/>
        <v>0.010254202261180673</v>
      </c>
      <c r="H45" s="244">
        <v>21699</v>
      </c>
      <c r="I45" s="236">
        <f t="shared" si="9"/>
        <v>0.014148117424766182</v>
      </c>
      <c r="J45" s="237"/>
    </row>
    <row r="46" spans="1:10" ht="15.75" customHeight="1">
      <c r="A46" s="248" t="s">
        <v>48</v>
      </c>
      <c r="B46" s="245">
        <v>6040</v>
      </c>
      <c r="C46" s="233">
        <f t="shared" si="0"/>
        <v>0.008116566799747902</v>
      </c>
      <c r="D46" s="244">
        <v>6201</v>
      </c>
      <c r="E46" s="235">
        <f>(B46/D46-1)</f>
        <v>-0.025963554265441058</v>
      </c>
      <c r="F46" s="245">
        <v>19279</v>
      </c>
      <c r="G46" s="233">
        <f t="shared" si="2"/>
        <v>0.008983493837739807</v>
      </c>
      <c r="H46" s="244">
        <v>18464</v>
      </c>
      <c r="I46" s="236">
        <f>(F46/H46-1)</f>
        <v>0.04413994800693244</v>
      </c>
      <c r="J46" s="237"/>
    </row>
    <row r="47" spans="1:10" ht="15.75" customHeight="1" thickBot="1">
      <c r="A47" s="248" t="s">
        <v>49</v>
      </c>
      <c r="B47" s="245">
        <v>54</v>
      </c>
      <c r="C47" s="233">
        <f t="shared" si="0"/>
        <v>7.256533231562694E-05</v>
      </c>
      <c r="D47" s="244">
        <v>166</v>
      </c>
      <c r="E47" s="235">
        <f>(B47/D47-1)</f>
        <v>-0.6746987951807228</v>
      </c>
      <c r="F47" s="245">
        <v>308</v>
      </c>
      <c r="G47" s="233">
        <f t="shared" si="2"/>
        <v>0.0001435196899229141</v>
      </c>
      <c r="H47" s="244">
        <v>515</v>
      </c>
      <c r="I47" s="236">
        <f>(F47/H47-1)</f>
        <v>-0.40194174757281553</v>
      </c>
      <c r="J47" s="237"/>
    </row>
    <row r="48" spans="1:10" s="242" customFormat="1" ht="15.75" customHeight="1" thickBot="1">
      <c r="A48" s="254" t="s">
        <v>151</v>
      </c>
      <c r="B48" s="255">
        <f>SUM(B49:B55)</f>
        <v>356125</v>
      </c>
      <c r="C48" s="256">
        <f t="shared" si="0"/>
        <v>0.47856164760930825</v>
      </c>
      <c r="D48" s="257">
        <f>SUM(D49:D55)</f>
        <v>343128</v>
      </c>
      <c r="E48" s="258">
        <f t="shared" si="8"/>
        <v>0.037877993052155556</v>
      </c>
      <c r="F48" s="255">
        <f>SUM(F49:F55)</f>
        <v>1062856</v>
      </c>
      <c r="G48" s="256">
        <f t="shared" si="2"/>
        <v>0.4952622193269765</v>
      </c>
      <c r="H48" s="257">
        <f>SUM(H49:H55)</f>
        <v>1075868</v>
      </c>
      <c r="I48" s="258">
        <f t="shared" si="9"/>
        <v>-0.012094420505117776</v>
      </c>
      <c r="J48" s="241"/>
    </row>
    <row r="49" spans="1:10" ht="15.75" customHeight="1">
      <c r="A49" s="259" t="s">
        <v>46</v>
      </c>
      <c r="B49" s="260">
        <v>84191</v>
      </c>
      <c r="C49" s="261">
        <f t="shared" si="0"/>
        <v>0.11313607209231386</v>
      </c>
      <c r="D49" s="262">
        <v>81267</v>
      </c>
      <c r="E49" s="263">
        <f t="shared" si="8"/>
        <v>0.035980164150270166</v>
      </c>
      <c r="F49" s="260">
        <v>258471</v>
      </c>
      <c r="G49" s="264">
        <f t="shared" si="2"/>
        <v>0.1204405122534595</v>
      </c>
      <c r="H49" s="265">
        <v>242183</v>
      </c>
      <c r="I49" s="263">
        <f t="shared" si="9"/>
        <v>0.06725492705928993</v>
      </c>
      <c r="J49" s="237"/>
    </row>
    <row r="50" spans="1:10" ht="15.75" customHeight="1">
      <c r="A50" s="231" t="s">
        <v>50</v>
      </c>
      <c r="B50" s="245">
        <v>71620</v>
      </c>
      <c r="C50" s="233">
        <f t="shared" si="0"/>
        <v>0.09624313148972596</v>
      </c>
      <c r="D50" s="244">
        <v>70714</v>
      </c>
      <c r="E50" s="236">
        <f t="shared" si="8"/>
        <v>0.012812172978476699</v>
      </c>
      <c r="F50" s="245">
        <v>204618</v>
      </c>
      <c r="G50" s="235">
        <f t="shared" si="2"/>
        <v>0.09534646724885336</v>
      </c>
      <c r="H50" s="266">
        <v>222037</v>
      </c>
      <c r="I50" s="236">
        <f t="shared" si="9"/>
        <v>-0.07845088881582796</v>
      </c>
      <c r="J50" s="237"/>
    </row>
    <row r="51" spans="1:10" ht="15.75" customHeight="1">
      <c r="A51" s="231" t="s">
        <v>49</v>
      </c>
      <c r="B51" s="245">
        <v>67323</v>
      </c>
      <c r="C51" s="233">
        <f t="shared" si="0"/>
        <v>0.09046881236083246</v>
      </c>
      <c r="D51" s="244">
        <v>62447</v>
      </c>
      <c r="E51" s="236">
        <f t="shared" si="8"/>
        <v>0.07808221371723212</v>
      </c>
      <c r="F51" s="245">
        <v>178047</v>
      </c>
      <c r="G51" s="235">
        <f t="shared" si="2"/>
        <v>0.08296509815488663</v>
      </c>
      <c r="H51" s="266">
        <v>187341</v>
      </c>
      <c r="I51" s="236">
        <f t="shared" si="9"/>
        <v>-0.0496100693387993</v>
      </c>
      <c r="J51" s="237"/>
    </row>
    <row r="52" spans="1:10" ht="15.75" customHeight="1">
      <c r="A52" s="231" t="s">
        <v>48</v>
      </c>
      <c r="B52" s="245">
        <v>52117</v>
      </c>
      <c r="C52" s="233">
        <f t="shared" si="0"/>
        <v>0.07003495230173203</v>
      </c>
      <c r="D52" s="244">
        <v>55602</v>
      </c>
      <c r="E52" s="236">
        <f t="shared" si="8"/>
        <v>-0.06267760152512503</v>
      </c>
      <c r="F52" s="245">
        <v>179626</v>
      </c>
      <c r="G52" s="235">
        <f t="shared" si="2"/>
        <v>0.08370086955225119</v>
      </c>
      <c r="H52" s="266">
        <v>200601</v>
      </c>
      <c r="I52" s="236">
        <f t="shared" si="9"/>
        <v>-0.1045607948115912</v>
      </c>
      <c r="J52" s="237"/>
    </row>
    <row r="53" spans="1:10" ht="15.75" customHeight="1">
      <c r="A53" s="231" t="s">
        <v>47</v>
      </c>
      <c r="B53" s="245">
        <v>47964</v>
      </c>
      <c r="C53" s="233">
        <f t="shared" si="0"/>
        <v>0.0644541407256802</v>
      </c>
      <c r="D53" s="244">
        <v>50110</v>
      </c>
      <c r="E53" s="236">
        <f t="shared" si="8"/>
        <v>-0.042825783276791096</v>
      </c>
      <c r="F53" s="245">
        <v>145752</v>
      </c>
      <c r="G53" s="235">
        <f t="shared" si="2"/>
        <v>0.06791649949884601</v>
      </c>
      <c r="H53" s="266">
        <v>150721</v>
      </c>
      <c r="I53" s="236">
        <f t="shared" si="9"/>
        <v>-0.03296819952096919</v>
      </c>
      <c r="J53" s="237"/>
    </row>
    <row r="54" spans="1:11" ht="15.75" customHeight="1">
      <c r="A54" s="231" t="s">
        <v>51</v>
      </c>
      <c r="B54" s="245">
        <v>21940</v>
      </c>
      <c r="C54" s="233">
        <f t="shared" si="0"/>
        <v>0.02948302575934917</v>
      </c>
      <c r="D54" s="244">
        <v>10809</v>
      </c>
      <c r="E54" s="236">
        <f t="shared" si="8"/>
        <v>1.0297899898232954</v>
      </c>
      <c r="F54" s="245">
        <v>64448</v>
      </c>
      <c r="G54" s="235">
        <f t="shared" si="2"/>
        <v>0.03003102914335054</v>
      </c>
      <c r="H54" s="266">
        <v>30331</v>
      </c>
      <c r="I54" s="236">
        <f t="shared" si="9"/>
        <v>1.1248227885661533</v>
      </c>
      <c r="J54" s="237"/>
      <c r="K54" s="267"/>
    </row>
    <row r="55" spans="1:10" ht="15.75" customHeight="1" thickBot="1">
      <c r="A55" s="268" t="s">
        <v>52</v>
      </c>
      <c r="B55" s="249">
        <v>10970</v>
      </c>
      <c r="C55" s="250">
        <f t="shared" si="0"/>
        <v>0.014741512879674585</v>
      </c>
      <c r="D55" s="251">
        <v>12179</v>
      </c>
      <c r="E55" s="253">
        <f t="shared" si="8"/>
        <v>-0.09926923392725184</v>
      </c>
      <c r="F55" s="249">
        <v>31894</v>
      </c>
      <c r="G55" s="252">
        <f t="shared" si="2"/>
        <v>0.014861743475329292</v>
      </c>
      <c r="H55" s="269">
        <v>42654</v>
      </c>
      <c r="I55" s="253">
        <f t="shared" si="9"/>
        <v>-0.25226239039714915</v>
      </c>
      <c r="J55" s="237"/>
    </row>
    <row r="56" ht="14.25">
      <c r="A56" s="270" t="s">
        <v>152</v>
      </c>
    </row>
  </sheetData>
  <sheetProtection/>
  <mergeCells count="4">
    <mergeCell ref="B2:E2"/>
    <mergeCell ref="F2:I2"/>
    <mergeCell ref="A2:A3"/>
    <mergeCell ref="A1:I1"/>
  </mergeCells>
  <conditionalFormatting sqref="I1:I65536 E1:E65536">
    <cfRule type="cellIs" priority="1" dxfId="0" operator="lessThan" stopIfTrue="1">
      <formula>0</formula>
    </cfRule>
  </conditionalFormatting>
  <printOptions/>
  <pageMargins left="0.55" right="0.39" top="0.27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47"/>
  <sheetViews>
    <sheetView showGridLines="0"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17.421875" style="271" customWidth="1"/>
    <col min="2" max="2" width="10.7109375" style="271" customWidth="1"/>
    <col min="3" max="3" width="9.57421875" style="271" customWidth="1"/>
    <col min="4" max="4" width="12.28125" style="271" customWidth="1"/>
    <col min="5" max="5" width="9.421875" style="271" customWidth="1"/>
    <col min="6" max="6" width="10.7109375" style="271" customWidth="1"/>
    <col min="7" max="7" width="9.28125" style="271" customWidth="1"/>
    <col min="8" max="8" width="10.140625" style="271" customWidth="1"/>
    <col min="9" max="9" width="10.7109375" style="271" customWidth="1"/>
    <col min="10" max="16384" width="9.140625" style="271" customWidth="1"/>
  </cols>
  <sheetData>
    <row r="1" spans="1:9" ht="20.25" customHeight="1" thickBot="1">
      <c r="A1" s="873" t="s">
        <v>153</v>
      </c>
      <c r="B1" s="874"/>
      <c r="C1" s="874"/>
      <c r="D1" s="874"/>
      <c r="E1" s="874"/>
      <c r="F1" s="874"/>
      <c r="G1" s="874"/>
      <c r="H1" s="874"/>
      <c r="I1" s="875"/>
    </row>
    <row r="2" spans="1:9" s="272" customFormat="1" ht="20.25" customHeight="1" thickBot="1">
      <c r="A2" s="871" t="s">
        <v>104</v>
      </c>
      <c r="B2" s="868" t="s">
        <v>38</v>
      </c>
      <c r="C2" s="869"/>
      <c r="D2" s="869"/>
      <c r="E2" s="870"/>
      <c r="F2" s="869" t="s">
        <v>39</v>
      </c>
      <c r="G2" s="869"/>
      <c r="H2" s="869"/>
      <c r="I2" s="870"/>
    </row>
    <row r="3" spans="1:9" s="277" customFormat="1" ht="32.25" customHeight="1" thickBot="1">
      <c r="A3" s="872"/>
      <c r="B3" s="273" t="s">
        <v>40</v>
      </c>
      <c r="C3" s="274" t="s">
        <v>41</v>
      </c>
      <c r="D3" s="273" t="s">
        <v>42</v>
      </c>
      <c r="E3" s="275" t="s">
        <v>43</v>
      </c>
      <c r="F3" s="276" t="s">
        <v>44</v>
      </c>
      <c r="G3" s="275" t="s">
        <v>41</v>
      </c>
      <c r="H3" s="276" t="s">
        <v>45</v>
      </c>
      <c r="I3" s="275" t="s">
        <v>43</v>
      </c>
    </row>
    <row r="4" spans="1:9" s="685" customFormat="1" ht="18" customHeight="1" thickBot="1">
      <c r="A4" s="681" t="s">
        <v>106</v>
      </c>
      <c r="B4" s="682">
        <f>SUM(B5:B45)</f>
        <v>9133.391</v>
      </c>
      <c r="C4" s="683">
        <f>SUM(C5:C45)</f>
        <v>0.9999999999999998</v>
      </c>
      <c r="D4" s="684">
        <f>SUM(D5:D45)</f>
        <v>9604.151999999998</v>
      </c>
      <c r="E4" s="683">
        <f aca="true" t="shared" si="0" ref="E4:E22">(B4/D4-1)</f>
        <v>-0.04901640457168932</v>
      </c>
      <c r="F4" s="682">
        <f>SUM(F5:F45)</f>
        <v>24082.072</v>
      </c>
      <c r="G4" s="683">
        <f>SUM(G5:G45)</f>
        <v>1.0000000000000004</v>
      </c>
      <c r="H4" s="684">
        <f>SUM(H5:H45)</f>
        <v>29446.402</v>
      </c>
      <c r="I4" s="683">
        <f aca="true" t="shared" si="1" ref="I4:I22">(F4/H4-1)</f>
        <v>-0.18217268106303786</v>
      </c>
    </row>
    <row r="5" spans="1:9" s="278" customFormat="1" ht="18" customHeight="1" thickTop="1">
      <c r="A5" s="279" t="s">
        <v>107</v>
      </c>
      <c r="B5" s="280">
        <v>1443.606</v>
      </c>
      <c r="C5" s="281">
        <f aca="true" t="shared" si="2" ref="C5:C45">B5/$B$4</f>
        <v>0.15805805313710977</v>
      </c>
      <c r="D5" s="280">
        <v>768.3860000000001</v>
      </c>
      <c r="E5" s="282">
        <f t="shared" si="0"/>
        <v>0.8787510443969566</v>
      </c>
      <c r="F5" s="280">
        <v>3259.299</v>
      </c>
      <c r="G5" s="282">
        <f aca="true" t="shared" si="3" ref="G5:G45">(F5/$F$4)</f>
        <v>0.13534130285799328</v>
      </c>
      <c r="H5" s="280">
        <v>2298.7529999999997</v>
      </c>
      <c r="I5" s="282">
        <f t="shared" si="1"/>
        <v>0.41785524586591105</v>
      </c>
    </row>
    <row r="6" spans="1:9" s="278" customFormat="1" ht="18" customHeight="1">
      <c r="A6" s="279" t="s">
        <v>108</v>
      </c>
      <c r="B6" s="280">
        <v>1312.5040000000001</v>
      </c>
      <c r="C6" s="281">
        <f t="shared" si="2"/>
        <v>0.14370391019064005</v>
      </c>
      <c r="D6" s="280">
        <v>1351.496</v>
      </c>
      <c r="E6" s="282">
        <f t="shared" si="0"/>
        <v>-0.028850991789838742</v>
      </c>
      <c r="F6" s="280">
        <v>3677.7880000000005</v>
      </c>
      <c r="G6" s="282">
        <f t="shared" si="3"/>
        <v>0.1527189188704361</v>
      </c>
      <c r="H6" s="280">
        <v>4587.549</v>
      </c>
      <c r="I6" s="282">
        <f t="shared" si="1"/>
        <v>-0.1983109063249242</v>
      </c>
    </row>
    <row r="7" spans="1:9" s="278" customFormat="1" ht="18" customHeight="1">
      <c r="A7" s="279" t="s">
        <v>133</v>
      </c>
      <c r="B7" s="280">
        <v>1288.3740000000003</v>
      </c>
      <c r="C7" s="281">
        <f t="shared" si="2"/>
        <v>0.14106195606867156</v>
      </c>
      <c r="D7" s="280">
        <v>633.489</v>
      </c>
      <c r="E7" s="282">
        <f t="shared" si="0"/>
        <v>1.0337748563905613</v>
      </c>
      <c r="F7" s="280">
        <v>3207.8370000000004</v>
      </c>
      <c r="G7" s="282">
        <f t="shared" si="3"/>
        <v>0.13320436048858256</v>
      </c>
      <c r="H7" s="280">
        <v>2552.0289999999995</v>
      </c>
      <c r="I7" s="282">
        <f t="shared" si="1"/>
        <v>0.2569751362543298</v>
      </c>
    </row>
    <row r="8" spans="1:9" s="278" customFormat="1" ht="18" customHeight="1">
      <c r="A8" s="279" t="s">
        <v>109</v>
      </c>
      <c r="B8" s="280">
        <v>501.70399999999995</v>
      </c>
      <c r="C8" s="281">
        <f t="shared" si="2"/>
        <v>0.054930748064984845</v>
      </c>
      <c r="D8" s="280">
        <v>828.3079999999999</v>
      </c>
      <c r="E8" s="282">
        <f t="shared" si="0"/>
        <v>-0.39430260241359494</v>
      </c>
      <c r="F8" s="280">
        <v>1100.0839999999998</v>
      </c>
      <c r="G8" s="282">
        <f t="shared" si="3"/>
        <v>0.04568062083694459</v>
      </c>
      <c r="H8" s="280">
        <v>2072.26</v>
      </c>
      <c r="I8" s="282">
        <f t="shared" si="1"/>
        <v>-0.4691380425236217</v>
      </c>
    </row>
    <row r="9" spans="1:9" s="278" customFormat="1" ht="18" customHeight="1">
      <c r="A9" s="279" t="s">
        <v>110</v>
      </c>
      <c r="B9" s="280">
        <v>473.22600000000006</v>
      </c>
      <c r="C9" s="281">
        <f t="shared" si="2"/>
        <v>0.05181273855460695</v>
      </c>
      <c r="D9" s="280">
        <v>2404.664</v>
      </c>
      <c r="E9" s="282">
        <f t="shared" si="0"/>
        <v>-0.8032049384030368</v>
      </c>
      <c r="F9" s="280">
        <v>1504.4040000000005</v>
      </c>
      <c r="G9" s="282">
        <f t="shared" si="3"/>
        <v>0.0624698738547082</v>
      </c>
      <c r="H9" s="280">
        <v>6764.910999999999</v>
      </c>
      <c r="I9" s="282">
        <f t="shared" si="1"/>
        <v>-0.777616586530111</v>
      </c>
    </row>
    <row r="10" spans="1:9" s="278" customFormat="1" ht="18" customHeight="1">
      <c r="A10" s="279" t="s">
        <v>115</v>
      </c>
      <c r="B10" s="280">
        <v>265.585</v>
      </c>
      <c r="C10" s="281">
        <f t="shared" si="2"/>
        <v>0.02907846603742246</v>
      </c>
      <c r="D10" s="280">
        <v>175.662</v>
      </c>
      <c r="E10" s="282">
        <f t="shared" si="0"/>
        <v>0.5119092347804304</v>
      </c>
      <c r="F10" s="280">
        <v>604.806</v>
      </c>
      <c r="G10" s="282">
        <f t="shared" si="3"/>
        <v>0.0251143672355103</v>
      </c>
      <c r="H10" s="280">
        <v>498.021</v>
      </c>
      <c r="I10" s="282">
        <f t="shared" si="1"/>
        <v>0.21441866909226714</v>
      </c>
    </row>
    <row r="11" spans="1:9" s="278" customFormat="1" ht="18" customHeight="1">
      <c r="A11" s="279" t="s">
        <v>121</v>
      </c>
      <c r="B11" s="280">
        <v>204.77599999999998</v>
      </c>
      <c r="C11" s="281">
        <f t="shared" si="2"/>
        <v>0.022420588366358123</v>
      </c>
      <c r="D11" s="280">
        <v>160.934</v>
      </c>
      <c r="E11" s="282">
        <f t="shared" si="0"/>
        <v>0.27242223520200826</v>
      </c>
      <c r="F11" s="280">
        <v>621.6610000000002</v>
      </c>
      <c r="G11" s="282">
        <f t="shared" si="3"/>
        <v>0.025814265483468372</v>
      </c>
      <c r="H11" s="280">
        <v>554.683</v>
      </c>
      <c r="I11" s="282">
        <f t="shared" si="1"/>
        <v>0.1207500500285752</v>
      </c>
    </row>
    <row r="12" spans="1:9" s="278" customFormat="1" ht="18" customHeight="1">
      <c r="A12" s="279" t="s">
        <v>136</v>
      </c>
      <c r="B12" s="280">
        <v>159.28799999999998</v>
      </c>
      <c r="C12" s="281">
        <f t="shared" si="2"/>
        <v>0.01744018185578609</v>
      </c>
      <c r="D12" s="280">
        <v>88.69899999999998</v>
      </c>
      <c r="E12" s="282">
        <f t="shared" si="0"/>
        <v>0.7958263340060205</v>
      </c>
      <c r="F12" s="280">
        <v>567.83</v>
      </c>
      <c r="G12" s="282">
        <f t="shared" si="3"/>
        <v>0.023578951179948304</v>
      </c>
      <c r="H12" s="280">
        <v>359.046</v>
      </c>
      <c r="I12" s="282">
        <f t="shared" si="1"/>
        <v>0.5814965213370991</v>
      </c>
    </row>
    <row r="13" spans="1:9" s="278" customFormat="1" ht="18" customHeight="1">
      <c r="A13" s="279" t="s">
        <v>114</v>
      </c>
      <c r="B13" s="280">
        <v>110.834</v>
      </c>
      <c r="C13" s="281">
        <f t="shared" si="2"/>
        <v>0.012135032870047939</v>
      </c>
      <c r="D13" s="280">
        <v>72.19899999999998</v>
      </c>
      <c r="E13" s="282">
        <f t="shared" si="0"/>
        <v>0.5351182149337252</v>
      </c>
      <c r="F13" s="280">
        <v>235.337</v>
      </c>
      <c r="G13" s="282">
        <f t="shared" si="3"/>
        <v>0.009772290357739981</v>
      </c>
      <c r="H13" s="280">
        <v>211.18299999999996</v>
      </c>
      <c r="I13" s="282">
        <f t="shared" si="1"/>
        <v>0.1143747366028518</v>
      </c>
    </row>
    <row r="14" spans="1:9" s="278" customFormat="1" ht="18" customHeight="1">
      <c r="A14" s="279" t="s">
        <v>122</v>
      </c>
      <c r="B14" s="280">
        <v>101.276</v>
      </c>
      <c r="C14" s="281">
        <f t="shared" si="2"/>
        <v>0.011088543127081716</v>
      </c>
      <c r="D14" s="280">
        <v>126.459</v>
      </c>
      <c r="E14" s="282">
        <f t="shared" si="0"/>
        <v>-0.19913964209743873</v>
      </c>
      <c r="F14" s="280">
        <v>438.24699999999996</v>
      </c>
      <c r="G14" s="282">
        <f t="shared" si="3"/>
        <v>0.018198060366234267</v>
      </c>
      <c r="H14" s="280">
        <v>835.3260000000002</v>
      </c>
      <c r="I14" s="282">
        <f t="shared" si="1"/>
        <v>-0.4753581236547171</v>
      </c>
    </row>
    <row r="15" spans="1:9" s="278" customFormat="1" ht="18" customHeight="1">
      <c r="A15" s="279" t="s">
        <v>117</v>
      </c>
      <c r="B15" s="280">
        <v>99.497</v>
      </c>
      <c r="C15" s="281">
        <f t="shared" si="2"/>
        <v>0.010893763334997923</v>
      </c>
      <c r="D15" s="280">
        <v>86.414</v>
      </c>
      <c r="E15" s="282">
        <f t="shared" si="0"/>
        <v>0.15139907885296355</v>
      </c>
      <c r="F15" s="280">
        <v>239.75200000000004</v>
      </c>
      <c r="G15" s="282">
        <f t="shared" si="3"/>
        <v>0.009955621758792185</v>
      </c>
      <c r="H15" s="280">
        <v>275.746</v>
      </c>
      <c r="I15" s="282">
        <f t="shared" si="1"/>
        <v>-0.13053317183204816</v>
      </c>
    </row>
    <row r="16" spans="1:9" s="278" customFormat="1" ht="18" customHeight="1">
      <c r="A16" s="279" t="s">
        <v>134</v>
      </c>
      <c r="B16" s="280">
        <v>96.601</v>
      </c>
      <c r="C16" s="281">
        <f t="shared" si="2"/>
        <v>0.010576685045017782</v>
      </c>
      <c r="D16" s="280">
        <v>141.561</v>
      </c>
      <c r="E16" s="282">
        <f t="shared" si="0"/>
        <v>-0.31760159931054466</v>
      </c>
      <c r="F16" s="280">
        <v>242.148</v>
      </c>
      <c r="G16" s="282">
        <f t="shared" si="3"/>
        <v>0.010055114858887557</v>
      </c>
      <c r="H16" s="280">
        <v>327.285</v>
      </c>
      <c r="I16" s="282">
        <f t="shared" si="1"/>
        <v>-0.26013107841789274</v>
      </c>
    </row>
    <row r="17" spans="1:9" s="278" customFormat="1" ht="18" customHeight="1">
      <c r="A17" s="279" t="s">
        <v>112</v>
      </c>
      <c r="B17" s="280">
        <v>95.964</v>
      </c>
      <c r="C17" s="281">
        <f t="shared" si="2"/>
        <v>0.010506940959825326</v>
      </c>
      <c r="D17" s="280">
        <v>89.205</v>
      </c>
      <c r="E17" s="282">
        <f t="shared" si="0"/>
        <v>0.07576929544308064</v>
      </c>
      <c r="F17" s="280">
        <v>263.24399999999997</v>
      </c>
      <c r="G17" s="282">
        <f t="shared" si="3"/>
        <v>0.010931119215987726</v>
      </c>
      <c r="H17" s="280">
        <v>281.124</v>
      </c>
      <c r="I17" s="282">
        <f t="shared" si="1"/>
        <v>-0.06360182695180794</v>
      </c>
    </row>
    <row r="18" spans="1:9" s="278" customFormat="1" ht="18" customHeight="1">
      <c r="A18" s="279" t="s">
        <v>116</v>
      </c>
      <c r="B18" s="280">
        <v>89.481</v>
      </c>
      <c r="C18" s="281">
        <f t="shared" si="2"/>
        <v>0.009797127923243405</v>
      </c>
      <c r="D18" s="280">
        <v>85.91</v>
      </c>
      <c r="E18" s="282">
        <f t="shared" si="0"/>
        <v>0.04156675590734493</v>
      </c>
      <c r="F18" s="280">
        <v>301.11800000000005</v>
      </c>
      <c r="G18" s="282">
        <f t="shared" si="3"/>
        <v>0.012503824421752416</v>
      </c>
      <c r="H18" s="280">
        <v>243.84099999999998</v>
      </c>
      <c r="I18" s="282">
        <f t="shared" si="1"/>
        <v>0.23489487001775777</v>
      </c>
    </row>
    <row r="19" spans="1:9" s="278" customFormat="1" ht="18" customHeight="1">
      <c r="A19" s="279" t="s">
        <v>128</v>
      </c>
      <c r="B19" s="280">
        <v>67.51</v>
      </c>
      <c r="C19" s="281">
        <f t="shared" si="2"/>
        <v>0.007391559170082613</v>
      </c>
      <c r="D19" s="280">
        <v>70.046</v>
      </c>
      <c r="E19" s="282">
        <f t="shared" si="0"/>
        <v>-0.03620477971618652</v>
      </c>
      <c r="F19" s="280">
        <v>199.751</v>
      </c>
      <c r="G19" s="282">
        <f t="shared" si="3"/>
        <v>0.00829459358812647</v>
      </c>
      <c r="H19" s="280">
        <v>247.80599999999998</v>
      </c>
      <c r="I19" s="282">
        <f t="shared" si="1"/>
        <v>-0.19392185822780716</v>
      </c>
    </row>
    <row r="20" spans="1:9" s="278" customFormat="1" ht="18" customHeight="1">
      <c r="A20" s="279" t="s">
        <v>126</v>
      </c>
      <c r="B20" s="280">
        <v>64.063</v>
      </c>
      <c r="C20" s="281">
        <f t="shared" si="2"/>
        <v>0.007014152793852799</v>
      </c>
      <c r="D20" s="280">
        <v>14.766</v>
      </c>
      <c r="E20" s="282">
        <f t="shared" si="0"/>
        <v>3.338548015711771</v>
      </c>
      <c r="F20" s="280">
        <v>98.53699999999999</v>
      </c>
      <c r="G20" s="282">
        <f t="shared" si="3"/>
        <v>0.004091716028421474</v>
      </c>
      <c r="H20" s="280">
        <v>39.992</v>
      </c>
      <c r="I20" s="282">
        <f t="shared" si="1"/>
        <v>1.4639177835567114</v>
      </c>
    </row>
    <row r="21" spans="1:9" s="278" customFormat="1" ht="18" customHeight="1">
      <c r="A21" s="279" t="s">
        <v>131</v>
      </c>
      <c r="B21" s="280">
        <v>58.36</v>
      </c>
      <c r="C21" s="281">
        <f t="shared" si="2"/>
        <v>0.006389740677914698</v>
      </c>
      <c r="D21" s="280">
        <v>56.578</v>
      </c>
      <c r="E21" s="282">
        <f t="shared" si="0"/>
        <v>0.03149634133408741</v>
      </c>
      <c r="F21" s="280">
        <v>203.676</v>
      </c>
      <c r="G21" s="282">
        <f t="shared" si="3"/>
        <v>0.008457577902765176</v>
      </c>
      <c r="H21" s="280">
        <v>188.379</v>
      </c>
      <c r="I21" s="282">
        <f t="shared" si="1"/>
        <v>0.08120331884127219</v>
      </c>
    </row>
    <row r="22" spans="1:9" s="278" customFormat="1" ht="18" customHeight="1">
      <c r="A22" s="279" t="s">
        <v>111</v>
      </c>
      <c r="B22" s="280">
        <v>55.097</v>
      </c>
      <c r="C22" s="281">
        <f t="shared" si="2"/>
        <v>0.006032480159888042</v>
      </c>
      <c r="D22" s="280">
        <v>123.785</v>
      </c>
      <c r="E22" s="282">
        <f t="shared" si="0"/>
        <v>-0.5548976047178575</v>
      </c>
      <c r="F22" s="280">
        <v>177.083</v>
      </c>
      <c r="G22" s="282">
        <f t="shared" si="3"/>
        <v>0.007353312455838518</v>
      </c>
      <c r="H22" s="280">
        <v>293.733</v>
      </c>
      <c r="I22" s="282">
        <f t="shared" si="1"/>
        <v>-0.39712936578457303</v>
      </c>
    </row>
    <row r="23" spans="1:9" s="278" customFormat="1" ht="18" customHeight="1">
      <c r="A23" s="279" t="s">
        <v>140</v>
      </c>
      <c r="B23" s="280">
        <v>52.461</v>
      </c>
      <c r="C23" s="281">
        <f t="shared" si="2"/>
        <v>0.0057438688434558426</v>
      </c>
      <c r="D23" s="280">
        <v>2.433</v>
      </c>
      <c r="E23" s="282" t="s">
        <v>150</v>
      </c>
      <c r="F23" s="280">
        <v>63.045</v>
      </c>
      <c r="G23" s="282">
        <f t="shared" si="3"/>
        <v>0.0026179225774260622</v>
      </c>
      <c r="H23" s="280">
        <v>8.536999999999999</v>
      </c>
      <c r="I23" s="282" t="s">
        <v>150</v>
      </c>
    </row>
    <row r="24" spans="1:9" s="278" customFormat="1" ht="18" customHeight="1">
      <c r="A24" s="279" t="s">
        <v>124</v>
      </c>
      <c r="B24" s="280">
        <v>51.332</v>
      </c>
      <c r="C24" s="281">
        <f t="shared" si="2"/>
        <v>0.0056202564852419</v>
      </c>
      <c r="D24" s="280">
        <v>45.232</v>
      </c>
      <c r="E24" s="282">
        <f aca="true" t="shared" si="4" ref="E24:E45">(B24/D24-1)</f>
        <v>0.1348602759108597</v>
      </c>
      <c r="F24" s="280">
        <v>146.18899999999996</v>
      </c>
      <c r="G24" s="282">
        <f t="shared" si="3"/>
        <v>0.0060704494198007535</v>
      </c>
      <c r="H24" s="280">
        <v>148.212</v>
      </c>
      <c r="I24" s="282">
        <f aca="true" t="shared" si="5" ref="I24:I45">(F24/H24-1)</f>
        <v>-0.013649367122770206</v>
      </c>
    </row>
    <row r="25" spans="1:9" s="278" customFormat="1" ht="18" customHeight="1">
      <c r="A25" s="279" t="s">
        <v>123</v>
      </c>
      <c r="B25" s="280">
        <v>46.47</v>
      </c>
      <c r="C25" s="281">
        <f t="shared" si="2"/>
        <v>0.005087924079895408</v>
      </c>
      <c r="D25" s="280">
        <v>41.741</v>
      </c>
      <c r="E25" s="282">
        <f t="shared" si="4"/>
        <v>0.11329388371145876</v>
      </c>
      <c r="F25" s="280">
        <v>131.001</v>
      </c>
      <c r="G25" s="282">
        <f t="shared" si="3"/>
        <v>0.005439772790314721</v>
      </c>
      <c r="H25" s="280">
        <v>130.049</v>
      </c>
      <c r="I25" s="282">
        <f t="shared" si="5"/>
        <v>0.007320317726395409</v>
      </c>
    </row>
    <row r="26" spans="1:9" s="278" customFormat="1" ht="18" customHeight="1">
      <c r="A26" s="279" t="s">
        <v>138</v>
      </c>
      <c r="B26" s="280">
        <v>35.792</v>
      </c>
      <c r="C26" s="281">
        <f t="shared" si="2"/>
        <v>0.003918807373953442</v>
      </c>
      <c r="D26" s="280">
        <v>78.417</v>
      </c>
      <c r="E26" s="282">
        <f t="shared" si="4"/>
        <v>-0.5435683589017688</v>
      </c>
      <c r="F26" s="280">
        <v>70.042</v>
      </c>
      <c r="G26" s="282">
        <f t="shared" si="3"/>
        <v>0.0029084706664775357</v>
      </c>
      <c r="H26" s="280">
        <v>131.15200000000002</v>
      </c>
      <c r="I26" s="282">
        <f t="shared" si="5"/>
        <v>-0.4659479077711358</v>
      </c>
    </row>
    <row r="27" spans="1:9" s="278" customFormat="1" ht="18" customHeight="1">
      <c r="A27" s="279" t="s">
        <v>113</v>
      </c>
      <c r="B27" s="280">
        <v>31.296999999999997</v>
      </c>
      <c r="C27" s="281">
        <f t="shared" si="2"/>
        <v>0.003426657196653466</v>
      </c>
      <c r="D27" s="280">
        <v>26.829</v>
      </c>
      <c r="E27" s="282">
        <f t="shared" si="4"/>
        <v>0.16653621081665348</v>
      </c>
      <c r="F27" s="280">
        <v>88.845</v>
      </c>
      <c r="G27" s="282">
        <f t="shared" si="3"/>
        <v>0.0036892589640957806</v>
      </c>
      <c r="H27" s="280">
        <v>85.373</v>
      </c>
      <c r="I27" s="282">
        <f t="shared" si="5"/>
        <v>0.04066859545758028</v>
      </c>
    </row>
    <row r="28" spans="1:9" s="278" customFormat="1" ht="18" customHeight="1">
      <c r="A28" s="279" t="s">
        <v>144</v>
      </c>
      <c r="B28" s="280">
        <v>22.169</v>
      </c>
      <c r="C28" s="281">
        <f t="shared" si="2"/>
        <v>0.002427247448401147</v>
      </c>
      <c r="D28" s="280">
        <v>21.379</v>
      </c>
      <c r="E28" s="282">
        <f t="shared" si="4"/>
        <v>0.036952149305393034</v>
      </c>
      <c r="F28" s="280">
        <v>62.766999999999996</v>
      </c>
      <c r="G28" s="282">
        <f t="shared" si="3"/>
        <v>0.002606378720236365</v>
      </c>
      <c r="H28" s="280">
        <v>78.8</v>
      </c>
      <c r="I28" s="282">
        <f t="shared" si="5"/>
        <v>-0.20346446700507614</v>
      </c>
    </row>
    <row r="29" spans="1:9" s="278" customFormat="1" ht="18" customHeight="1">
      <c r="A29" s="279" t="s">
        <v>132</v>
      </c>
      <c r="B29" s="280">
        <v>20.313</v>
      </c>
      <c r="C29" s="281">
        <f t="shared" si="2"/>
        <v>0.00222403705261277</v>
      </c>
      <c r="D29" s="280">
        <v>24.03</v>
      </c>
      <c r="E29" s="282">
        <f t="shared" si="4"/>
        <v>-0.154681647940075</v>
      </c>
      <c r="F29" s="280">
        <v>61.83200000000001</v>
      </c>
      <c r="G29" s="282">
        <f t="shared" si="3"/>
        <v>0.0025675531573861256</v>
      </c>
      <c r="H29" s="280">
        <v>83.405</v>
      </c>
      <c r="I29" s="282">
        <f t="shared" si="5"/>
        <v>-0.2586535579401714</v>
      </c>
    </row>
    <row r="30" spans="1:9" s="278" customFormat="1" ht="18" customHeight="1">
      <c r="A30" s="279" t="s">
        <v>145</v>
      </c>
      <c r="B30" s="280">
        <v>19.038</v>
      </c>
      <c r="C30" s="281">
        <f t="shared" si="2"/>
        <v>0.0020844393938680606</v>
      </c>
      <c r="D30" s="280">
        <v>29.016</v>
      </c>
      <c r="E30" s="282">
        <f t="shared" si="4"/>
        <v>-0.3438792390405293</v>
      </c>
      <c r="F30" s="280">
        <v>68.681</v>
      </c>
      <c r="G30" s="282">
        <f t="shared" si="3"/>
        <v>0.0028519555958474003</v>
      </c>
      <c r="H30" s="280">
        <v>86.218</v>
      </c>
      <c r="I30" s="282">
        <f t="shared" si="5"/>
        <v>-0.203403001693382</v>
      </c>
    </row>
    <row r="31" spans="1:9" s="278" customFormat="1" ht="18" customHeight="1">
      <c r="A31" s="279" t="s">
        <v>118</v>
      </c>
      <c r="B31" s="280">
        <v>19.012999999999995</v>
      </c>
      <c r="C31" s="281">
        <f t="shared" si="2"/>
        <v>0.002081702184873066</v>
      </c>
      <c r="D31" s="280">
        <v>21.483</v>
      </c>
      <c r="E31" s="282">
        <f t="shared" si="4"/>
        <v>-0.11497463110366368</v>
      </c>
      <c r="F31" s="280">
        <v>56.202</v>
      </c>
      <c r="G31" s="282">
        <f t="shared" si="3"/>
        <v>0.0023337692869616865</v>
      </c>
      <c r="H31" s="280">
        <v>63.479000000000006</v>
      </c>
      <c r="I31" s="282">
        <f t="shared" si="5"/>
        <v>-0.11463633642621984</v>
      </c>
    </row>
    <row r="32" spans="1:9" s="278" customFormat="1" ht="18" customHeight="1">
      <c r="A32" s="279" t="s">
        <v>154</v>
      </c>
      <c r="B32" s="280">
        <v>17.388</v>
      </c>
      <c r="C32" s="281">
        <f t="shared" si="2"/>
        <v>0.001903783600198437</v>
      </c>
      <c r="D32" s="280">
        <v>31.823</v>
      </c>
      <c r="E32" s="282">
        <f t="shared" si="4"/>
        <v>-0.4536027401564905</v>
      </c>
      <c r="F32" s="280">
        <v>60.266000000000005</v>
      </c>
      <c r="G32" s="282">
        <f t="shared" si="3"/>
        <v>0.0025025255301952425</v>
      </c>
      <c r="H32" s="280">
        <v>63.726000000000006</v>
      </c>
      <c r="I32" s="282">
        <f t="shared" si="5"/>
        <v>-0.05429495025578257</v>
      </c>
    </row>
    <row r="33" spans="1:9" s="278" customFormat="1" ht="18" customHeight="1">
      <c r="A33" s="279" t="s">
        <v>125</v>
      </c>
      <c r="B33" s="280">
        <v>15.593</v>
      </c>
      <c r="C33" s="281">
        <f t="shared" si="2"/>
        <v>0.001707251994357846</v>
      </c>
      <c r="D33" s="280">
        <v>14.418</v>
      </c>
      <c r="E33" s="282">
        <f t="shared" si="4"/>
        <v>0.08149535303093369</v>
      </c>
      <c r="F33" s="280">
        <v>47.698</v>
      </c>
      <c r="G33" s="282">
        <f t="shared" si="3"/>
        <v>0.0019806435260221796</v>
      </c>
      <c r="H33" s="280">
        <v>44.839</v>
      </c>
      <c r="I33" s="282">
        <f t="shared" si="5"/>
        <v>0.0637614576596266</v>
      </c>
    </row>
    <row r="34" spans="1:9" s="278" customFormat="1" ht="18" customHeight="1">
      <c r="A34" s="279" t="s">
        <v>129</v>
      </c>
      <c r="B34" s="280">
        <v>14.496</v>
      </c>
      <c r="C34" s="281">
        <f t="shared" si="2"/>
        <v>0.001587143263657496</v>
      </c>
      <c r="D34" s="280">
        <v>18.419</v>
      </c>
      <c r="E34" s="282">
        <f t="shared" si="4"/>
        <v>-0.21298658993430697</v>
      </c>
      <c r="F34" s="280">
        <v>40.699</v>
      </c>
      <c r="G34" s="282">
        <f t="shared" si="3"/>
        <v>0.0016900123876384058</v>
      </c>
      <c r="H34" s="280">
        <v>73.157</v>
      </c>
      <c r="I34" s="282">
        <f t="shared" si="5"/>
        <v>-0.44367592984950177</v>
      </c>
    </row>
    <row r="35" spans="1:9" s="278" customFormat="1" ht="18" customHeight="1">
      <c r="A35" s="279" t="s">
        <v>142</v>
      </c>
      <c r="B35" s="280">
        <v>13.993</v>
      </c>
      <c r="C35" s="281">
        <f t="shared" si="2"/>
        <v>0.0015320706186782106</v>
      </c>
      <c r="D35" s="280">
        <v>15.363</v>
      </c>
      <c r="E35" s="282">
        <f t="shared" si="4"/>
        <v>-0.08917529128425428</v>
      </c>
      <c r="F35" s="280">
        <v>38.413000000000004</v>
      </c>
      <c r="G35" s="282">
        <f t="shared" si="3"/>
        <v>0.0015950870008195309</v>
      </c>
      <c r="H35" s="280">
        <v>53.59400000000001</v>
      </c>
      <c r="I35" s="282">
        <f t="shared" si="5"/>
        <v>-0.2832593200731426</v>
      </c>
    </row>
    <row r="36" spans="1:9" s="278" customFormat="1" ht="18" customHeight="1">
      <c r="A36" s="279" t="s">
        <v>119</v>
      </c>
      <c r="B36" s="280">
        <v>13.851</v>
      </c>
      <c r="C36" s="281">
        <f t="shared" si="2"/>
        <v>0.001516523271586643</v>
      </c>
      <c r="D36" s="280">
        <v>15.424</v>
      </c>
      <c r="E36" s="282">
        <f t="shared" si="4"/>
        <v>-0.10198392116182564</v>
      </c>
      <c r="F36" s="280">
        <v>43.033</v>
      </c>
      <c r="G36" s="282">
        <f t="shared" si="3"/>
        <v>0.0017869309584324805</v>
      </c>
      <c r="H36" s="280">
        <v>46.327000000000005</v>
      </c>
      <c r="I36" s="282">
        <f t="shared" si="5"/>
        <v>-0.07110324432836146</v>
      </c>
    </row>
    <row r="37" spans="1:9" s="278" customFormat="1" ht="18" customHeight="1">
      <c r="A37" s="279" t="s">
        <v>139</v>
      </c>
      <c r="B37" s="280">
        <v>13.516000000000002</v>
      </c>
      <c r="C37" s="281">
        <f t="shared" si="2"/>
        <v>0.0014798446710537194</v>
      </c>
      <c r="D37" s="280">
        <v>16.307000000000002</v>
      </c>
      <c r="E37" s="282">
        <f t="shared" si="4"/>
        <v>-0.1711534923652419</v>
      </c>
      <c r="F37" s="280">
        <v>35.225</v>
      </c>
      <c r="G37" s="282">
        <f t="shared" si="3"/>
        <v>0.0014627063651333656</v>
      </c>
      <c r="H37" s="280">
        <v>54.071000000000005</v>
      </c>
      <c r="I37" s="282">
        <f t="shared" si="5"/>
        <v>-0.3485417321669657</v>
      </c>
    </row>
    <row r="38" spans="1:9" s="278" customFormat="1" ht="18" customHeight="1">
      <c r="A38" s="279" t="s">
        <v>130</v>
      </c>
      <c r="B38" s="280">
        <v>12.842</v>
      </c>
      <c r="C38" s="281">
        <f t="shared" si="2"/>
        <v>0.001406049516548673</v>
      </c>
      <c r="D38" s="280">
        <v>16.276</v>
      </c>
      <c r="E38" s="282">
        <f t="shared" si="4"/>
        <v>-0.2109855001228803</v>
      </c>
      <c r="F38" s="280">
        <v>35.551</v>
      </c>
      <c r="G38" s="282">
        <f t="shared" si="3"/>
        <v>0.001476243406298262</v>
      </c>
      <c r="H38" s="280">
        <v>47.289</v>
      </c>
      <c r="I38" s="282">
        <f t="shared" si="5"/>
        <v>-0.2482184017424771</v>
      </c>
    </row>
    <row r="39" spans="1:9" s="278" customFormat="1" ht="18" customHeight="1">
      <c r="A39" s="279" t="s">
        <v>141</v>
      </c>
      <c r="B39" s="280">
        <v>12.77</v>
      </c>
      <c r="C39" s="281">
        <f t="shared" si="2"/>
        <v>0.0013981663546430894</v>
      </c>
      <c r="D39" s="280">
        <v>7.593000000000001</v>
      </c>
      <c r="E39" s="282">
        <f t="shared" si="4"/>
        <v>0.6818121954431711</v>
      </c>
      <c r="F39" s="280">
        <v>35.81700000000001</v>
      </c>
      <c r="G39" s="282">
        <f t="shared" si="3"/>
        <v>0.0014872889674941595</v>
      </c>
      <c r="H39" s="280">
        <v>24.543000000000003</v>
      </c>
      <c r="I39" s="282">
        <f t="shared" si="5"/>
        <v>0.4593570468157928</v>
      </c>
    </row>
    <row r="40" spans="1:9" s="278" customFormat="1" ht="18" customHeight="1">
      <c r="A40" s="279" t="s">
        <v>120</v>
      </c>
      <c r="B40" s="280">
        <v>12.166</v>
      </c>
      <c r="C40" s="281">
        <f t="shared" si="2"/>
        <v>0.001332035385324027</v>
      </c>
      <c r="D40" s="280">
        <v>67.94</v>
      </c>
      <c r="E40" s="282">
        <f t="shared" si="4"/>
        <v>-0.8209302325581396</v>
      </c>
      <c r="F40" s="280">
        <v>25.496999999999996</v>
      </c>
      <c r="G40" s="282">
        <f t="shared" si="3"/>
        <v>0.0010587544128262715</v>
      </c>
      <c r="H40" s="280">
        <v>95.885</v>
      </c>
      <c r="I40" s="282">
        <f t="shared" si="5"/>
        <v>-0.7340877092350211</v>
      </c>
    </row>
    <row r="41" spans="1:9" s="278" customFormat="1" ht="18" customHeight="1">
      <c r="A41" s="279" t="s">
        <v>127</v>
      </c>
      <c r="B41" s="280">
        <v>10.924000000000001</v>
      </c>
      <c r="C41" s="281">
        <f t="shared" si="2"/>
        <v>0.0011960508424527102</v>
      </c>
      <c r="D41" s="280">
        <v>12.396999999999998</v>
      </c>
      <c r="E41" s="282">
        <f t="shared" si="4"/>
        <v>-0.11881906912962792</v>
      </c>
      <c r="F41" s="280">
        <v>30.052</v>
      </c>
      <c r="G41" s="282">
        <f t="shared" si="3"/>
        <v>0.001247899267139472</v>
      </c>
      <c r="H41" s="280">
        <v>36.911</v>
      </c>
      <c r="I41" s="282">
        <f t="shared" si="5"/>
        <v>-0.1858253637127144</v>
      </c>
    </row>
    <row r="42" spans="1:9" s="278" customFormat="1" ht="18" customHeight="1">
      <c r="A42" s="279" t="s">
        <v>143</v>
      </c>
      <c r="B42" s="280">
        <v>3.1180000000000003</v>
      </c>
      <c r="C42" s="281">
        <f t="shared" si="2"/>
        <v>0.00034138470585568935</v>
      </c>
      <c r="D42" s="280">
        <v>4.077</v>
      </c>
      <c r="E42" s="282">
        <f t="shared" si="4"/>
        <v>-0.23522197694383118</v>
      </c>
      <c r="F42" s="280">
        <v>11.478</v>
      </c>
      <c r="G42" s="282">
        <f t="shared" si="3"/>
        <v>0.0004766201180695747</v>
      </c>
      <c r="H42" s="280">
        <v>13.185</v>
      </c>
      <c r="I42" s="282">
        <f t="shared" si="5"/>
        <v>-0.1294653014789534</v>
      </c>
    </row>
    <row r="43" spans="1:9" s="278" customFormat="1" ht="18" customHeight="1">
      <c r="A43" s="279" t="s">
        <v>135</v>
      </c>
      <c r="B43" s="280">
        <v>1.972</v>
      </c>
      <c r="C43" s="281">
        <f t="shared" si="2"/>
        <v>0.00021591104552515052</v>
      </c>
      <c r="D43" s="280">
        <v>3.391</v>
      </c>
      <c r="E43" s="282">
        <f t="shared" si="4"/>
        <v>-0.4184606310822766</v>
      </c>
      <c r="F43" s="280">
        <v>6.253</v>
      </c>
      <c r="G43" s="282">
        <f t="shared" si="3"/>
        <v>0.00025965373743588177</v>
      </c>
      <c r="H43" s="280">
        <v>31.999000000000002</v>
      </c>
      <c r="I43" s="282">
        <f t="shared" si="5"/>
        <v>-0.8045876433638551</v>
      </c>
    </row>
    <row r="44" spans="1:9" s="278" customFormat="1" ht="18" customHeight="1">
      <c r="A44" s="279" t="s">
        <v>137</v>
      </c>
      <c r="B44" s="280">
        <v>1.554</v>
      </c>
      <c r="C44" s="281">
        <f t="shared" si="2"/>
        <v>0.0001701449111288458</v>
      </c>
      <c r="D44" s="280">
        <v>1.287</v>
      </c>
      <c r="E44" s="282">
        <f t="shared" si="4"/>
        <v>0.20745920745920765</v>
      </c>
      <c r="F44" s="280">
        <v>5.161</v>
      </c>
      <c r="G44" s="282">
        <f t="shared" si="3"/>
        <v>0.00021430880200009366</v>
      </c>
      <c r="H44" s="280">
        <v>5.061000000000001</v>
      </c>
      <c r="I44" s="282">
        <f t="shared" si="5"/>
        <v>0.019758940920766355</v>
      </c>
    </row>
    <row r="45" spans="1:9" s="278" customFormat="1" ht="18" customHeight="1" thickBot="1">
      <c r="A45" s="283" t="s">
        <v>146</v>
      </c>
      <c r="B45" s="284">
        <v>2203.577000000002</v>
      </c>
      <c r="C45" s="285">
        <f t="shared" si="2"/>
        <v>0.24126603142250255</v>
      </c>
      <c r="D45" s="284">
        <v>1810.3160000000007</v>
      </c>
      <c r="E45" s="286">
        <f t="shared" si="4"/>
        <v>0.21723334489669277</v>
      </c>
      <c r="F45" s="284">
        <v>5975.723000000005</v>
      </c>
      <c r="G45" s="286">
        <f t="shared" si="3"/>
        <v>0.24813990257981147</v>
      </c>
      <c r="H45" s="284">
        <v>5408.9230000000025</v>
      </c>
      <c r="I45" s="286">
        <f t="shared" si="5"/>
        <v>0.10478980750881517</v>
      </c>
    </row>
    <row r="46" ht="12.75" customHeight="1">
      <c r="A46" s="130" t="s">
        <v>155</v>
      </c>
    </row>
    <row r="47" ht="12" customHeight="1">
      <c r="A47" s="130"/>
    </row>
  </sheetData>
  <sheetProtection/>
  <mergeCells count="4">
    <mergeCell ref="B2:E2"/>
    <mergeCell ref="F2:I2"/>
    <mergeCell ref="A2:A3"/>
    <mergeCell ref="A1:I1"/>
  </mergeCells>
  <conditionalFormatting sqref="E1:E65536 I1:I65536">
    <cfRule type="cellIs" priority="1" dxfId="0" operator="lessThan" stopIfTrue="1">
      <formula>0</formula>
    </cfRule>
  </conditionalFormatting>
  <printOptions/>
  <pageMargins left="0.48" right="0.24" top="0.33" bottom="0.18" header="0.25" footer="0.18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="88" zoomScaleNormal="88" zoomScalePageLayoutView="0" workbookViewId="0" topLeftCell="A1">
      <selection activeCell="D11" sqref="D11"/>
    </sheetView>
  </sheetViews>
  <sheetFormatPr defaultColWidth="9.140625" defaultRowHeight="12.75"/>
  <cols>
    <col min="1" max="1" width="19.57421875" style="287" customWidth="1"/>
    <col min="2" max="2" width="12.28125" style="287" customWidth="1"/>
    <col min="3" max="3" width="10.7109375" style="287" bestFit="1" customWidth="1"/>
    <col min="4" max="4" width="12.140625" style="287" customWidth="1"/>
    <col min="5" max="5" width="9.28125" style="287" customWidth="1"/>
    <col min="6" max="6" width="11.28125" style="287" customWidth="1"/>
    <col min="7" max="7" width="10.7109375" style="287" bestFit="1" customWidth="1"/>
    <col min="8" max="8" width="11.140625" style="287" customWidth="1"/>
    <col min="9" max="9" width="9.421875" style="287" bestFit="1" customWidth="1"/>
    <col min="10" max="11" width="9.140625" style="287" customWidth="1"/>
    <col min="12" max="12" width="11.8515625" style="287" customWidth="1"/>
    <col min="13" max="14" width="9.140625" style="287" customWidth="1"/>
    <col min="15" max="15" width="11.7109375" style="287" customWidth="1"/>
    <col min="16" max="16384" width="9.140625" style="287" customWidth="1"/>
  </cols>
  <sheetData>
    <row r="1" spans="1:9" ht="22.5" customHeight="1" thickBot="1">
      <c r="A1" s="881" t="s">
        <v>156</v>
      </c>
      <c r="B1" s="882"/>
      <c r="C1" s="882"/>
      <c r="D1" s="882"/>
      <c r="E1" s="882"/>
      <c r="F1" s="882"/>
      <c r="G1" s="882"/>
      <c r="H1" s="882"/>
      <c r="I1" s="883"/>
    </row>
    <row r="2" spans="1:9" ht="14.25" thickBot="1">
      <c r="A2" s="879" t="s">
        <v>157</v>
      </c>
      <c r="B2" s="876" t="s">
        <v>38</v>
      </c>
      <c r="C2" s="877"/>
      <c r="D2" s="877"/>
      <c r="E2" s="878"/>
      <c r="F2" s="877" t="s">
        <v>39</v>
      </c>
      <c r="G2" s="877"/>
      <c r="H2" s="877"/>
      <c r="I2" s="878"/>
    </row>
    <row r="3" spans="1:9" s="291" customFormat="1" ht="34.5" customHeight="1" thickBot="1">
      <c r="A3" s="880"/>
      <c r="B3" s="288" t="s">
        <v>40</v>
      </c>
      <c r="C3" s="289" t="s">
        <v>41</v>
      </c>
      <c r="D3" s="288" t="s">
        <v>42</v>
      </c>
      <c r="E3" s="290" t="s">
        <v>43</v>
      </c>
      <c r="F3" s="288" t="s">
        <v>44</v>
      </c>
      <c r="G3" s="289" t="s">
        <v>41</v>
      </c>
      <c r="H3" s="288" t="s">
        <v>45</v>
      </c>
      <c r="I3" s="290" t="s">
        <v>43</v>
      </c>
    </row>
    <row r="4" spans="1:9" s="292" customFormat="1" ht="16.5" customHeight="1" thickBot="1">
      <c r="A4" s="691" t="s">
        <v>3</v>
      </c>
      <c r="B4" s="692">
        <f>B5+B18+B31+B39+B48+B53</f>
        <v>405175</v>
      </c>
      <c r="C4" s="693">
        <f aca="true" t="shared" si="0" ref="C4:C47">(B4/$B$4)</f>
        <v>1</v>
      </c>
      <c r="D4" s="694">
        <f>D5+D18+D31+D39+D48+D53</f>
        <v>422025</v>
      </c>
      <c r="E4" s="695">
        <f aca="true" t="shared" si="1" ref="E4:E9">(B4/D4-1)</f>
        <v>-0.03992654463598133</v>
      </c>
      <c r="F4" s="696">
        <f>F5+F18+F31+F39+F48+F53</f>
        <v>1285109</v>
      </c>
      <c r="G4" s="693">
        <f aca="true" t="shared" si="2" ref="G4:G47">(F4/$F$4)</f>
        <v>1</v>
      </c>
      <c r="H4" s="694">
        <f>H5+H18+H31+H39+H48+H53</f>
        <v>1291044</v>
      </c>
      <c r="I4" s="695">
        <f aca="true" t="shared" si="3" ref="I4:I9">(F4/H4-1)</f>
        <v>-0.0045970547866687195</v>
      </c>
    </row>
    <row r="5" spans="1:15" s="292" customFormat="1" ht="16.5" customHeight="1" thickTop="1">
      <c r="A5" s="686" t="s">
        <v>158</v>
      </c>
      <c r="B5" s="687">
        <f>SUM(B6:B17)</f>
        <v>145321</v>
      </c>
      <c r="C5" s="688">
        <f t="shared" si="0"/>
        <v>0.35866230641081015</v>
      </c>
      <c r="D5" s="689">
        <f>SUM(D6:D17)</f>
        <v>148549</v>
      </c>
      <c r="E5" s="690">
        <f t="shared" si="1"/>
        <v>-0.021730203501874823</v>
      </c>
      <c r="F5" s="687">
        <f>SUM(F6:F17)</f>
        <v>454641</v>
      </c>
      <c r="G5" s="688">
        <f t="shared" si="2"/>
        <v>0.35377621664777076</v>
      </c>
      <c r="H5" s="689">
        <f>SUM(H6:H17)</f>
        <v>449297</v>
      </c>
      <c r="I5" s="690">
        <f t="shared" si="3"/>
        <v>0.011894136840441938</v>
      </c>
      <c r="L5" s="293"/>
      <c r="M5" s="293"/>
      <c r="N5" s="293"/>
      <c r="O5" s="293"/>
    </row>
    <row r="6" spans="1:10" ht="16.5" customHeight="1">
      <c r="A6" s="294" t="s">
        <v>159</v>
      </c>
      <c r="B6" s="295">
        <v>29748</v>
      </c>
      <c r="C6" s="296">
        <f t="shared" si="0"/>
        <v>0.07342012710557166</v>
      </c>
      <c r="D6" s="297">
        <v>40129</v>
      </c>
      <c r="E6" s="298">
        <f t="shared" si="1"/>
        <v>-0.25869072242019486</v>
      </c>
      <c r="F6" s="299">
        <v>98266</v>
      </c>
      <c r="G6" s="296">
        <f t="shared" si="2"/>
        <v>0.0764651091852909</v>
      </c>
      <c r="H6" s="297">
        <v>122248</v>
      </c>
      <c r="I6" s="298">
        <f t="shared" si="3"/>
        <v>-0.19617498854786986</v>
      </c>
      <c r="J6" s="300"/>
    </row>
    <row r="7" spans="1:10" ht="16.5" customHeight="1">
      <c r="A7" s="294" t="s">
        <v>160</v>
      </c>
      <c r="B7" s="295">
        <v>13742</v>
      </c>
      <c r="C7" s="296">
        <f t="shared" si="0"/>
        <v>0.033916209045474176</v>
      </c>
      <c r="D7" s="297">
        <v>12241</v>
      </c>
      <c r="E7" s="298">
        <f t="shared" si="1"/>
        <v>0.12262070092312727</v>
      </c>
      <c r="F7" s="299">
        <v>45269</v>
      </c>
      <c r="G7" s="296">
        <f t="shared" si="2"/>
        <v>0.03522580574877306</v>
      </c>
      <c r="H7" s="297">
        <v>33912</v>
      </c>
      <c r="I7" s="298">
        <f t="shared" si="3"/>
        <v>0.3348962019344186</v>
      </c>
      <c r="J7" s="300"/>
    </row>
    <row r="8" spans="1:10" ht="16.5" customHeight="1">
      <c r="A8" s="294" t="s">
        <v>161</v>
      </c>
      <c r="B8" s="295">
        <v>13210</v>
      </c>
      <c r="C8" s="296">
        <f t="shared" si="0"/>
        <v>0.03260319614981181</v>
      </c>
      <c r="D8" s="297">
        <v>16919</v>
      </c>
      <c r="E8" s="298">
        <f t="shared" si="1"/>
        <v>-0.2192209941485903</v>
      </c>
      <c r="F8" s="299">
        <v>45943</v>
      </c>
      <c r="G8" s="296">
        <f t="shared" si="2"/>
        <v>0.035750274879407115</v>
      </c>
      <c r="H8" s="297">
        <v>51510</v>
      </c>
      <c r="I8" s="298">
        <f t="shared" si="3"/>
        <v>-0.1080761017278199</v>
      </c>
      <c r="J8" s="300"/>
    </row>
    <row r="9" spans="1:17" ht="16.5" customHeight="1">
      <c r="A9" s="294" t="s">
        <v>162</v>
      </c>
      <c r="B9" s="295">
        <v>10789</v>
      </c>
      <c r="C9" s="296">
        <f t="shared" si="0"/>
        <v>0.026628000246806935</v>
      </c>
      <c r="D9" s="297">
        <v>12673</v>
      </c>
      <c r="E9" s="298">
        <f t="shared" si="1"/>
        <v>-0.14866251084983828</v>
      </c>
      <c r="F9" s="299">
        <v>34377</v>
      </c>
      <c r="G9" s="296">
        <f t="shared" si="2"/>
        <v>0.026750260094669014</v>
      </c>
      <c r="H9" s="297">
        <v>37014</v>
      </c>
      <c r="I9" s="298">
        <f t="shared" si="3"/>
        <v>-0.07124331334089806</v>
      </c>
      <c r="J9" s="300"/>
      <c r="K9" s="301"/>
      <c r="L9" s="301"/>
      <c r="M9" s="301"/>
      <c r="N9" s="301"/>
      <c r="O9" s="301"/>
      <c r="P9" s="301"/>
      <c r="Q9" s="301"/>
    </row>
    <row r="10" spans="1:17" ht="16.5" customHeight="1">
      <c r="A10" s="294" t="s">
        <v>163</v>
      </c>
      <c r="B10" s="295">
        <v>9604</v>
      </c>
      <c r="C10" s="296">
        <f t="shared" si="0"/>
        <v>0.02370333806379959</v>
      </c>
      <c r="D10" s="297">
        <v>5713</v>
      </c>
      <c r="E10" s="298">
        <f>(B10/D10-1)</f>
        <v>0.681078242604586</v>
      </c>
      <c r="F10" s="299">
        <v>32524</v>
      </c>
      <c r="G10" s="296">
        <f t="shared" si="2"/>
        <v>0.025308359057480728</v>
      </c>
      <c r="H10" s="297">
        <v>16903</v>
      </c>
      <c r="I10" s="298">
        <f aca="true" t="shared" si="4" ref="I10:I15">(F10/H10-1)</f>
        <v>0.9241554753594037</v>
      </c>
      <c r="J10" s="300"/>
      <c r="K10" s="301"/>
      <c r="L10" s="301"/>
      <c r="M10" s="301"/>
      <c r="N10" s="301"/>
      <c r="O10" s="301"/>
      <c r="P10" s="301"/>
      <c r="Q10" s="301"/>
    </row>
    <row r="11" spans="1:17" ht="16.5" customHeight="1">
      <c r="A11" s="294" t="s">
        <v>164</v>
      </c>
      <c r="B11" s="295">
        <v>9350</v>
      </c>
      <c r="C11" s="296">
        <f t="shared" si="0"/>
        <v>0.023076448448201396</v>
      </c>
      <c r="D11" s="297">
        <v>6636</v>
      </c>
      <c r="E11" s="298">
        <f>(B11/D11-1)</f>
        <v>0.40898131404460525</v>
      </c>
      <c r="F11" s="299">
        <v>29303</v>
      </c>
      <c r="G11" s="296">
        <f t="shared" si="2"/>
        <v>0.02280195687680967</v>
      </c>
      <c r="H11" s="297">
        <v>18854</v>
      </c>
      <c r="I11" s="298">
        <f t="shared" si="4"/>
        <v>0.5542060040309749</v>
      </c>
      <c r="J11" s="300"/>
      <c r="K11" s="301"/>
      <c r="L11" s="301"/>
      <c r="M11" s="301"/>
      <c r="N11" s="301"/>
      <c r="O11" s="301"/>
      <c r="P11" s="301"/>
      <c r="Q11" s="301"/>
    </row>
    <row r="12" spans="1:10" ht="16.5" customHeight="1">
      <c r="A12" s="294" t="s">
        <v>165</v>
      </c>
      <c r="B12" s="295">
        <v>6297</v>
      </c>
      <c r="C12" s="296">
        <f t="shared" si="0"/>
        <v>0.01554143271425927</v>
      </c>
      <c r="D12" s="297">
        <v>635</v>
      </c>
      <c r="E12" s="298">
        <f>(B12/D12-1)</f>
        <v>8.916535433070866</v>
      </c>
      <c r="F12" s="299">
        <v>10443</v>
      </c>
      <c r="G12" s="296">
        <f t="shared" si="2"/>
        <v>0.008126158948384922</v>
      </c>
      <c r="H12" s="297">
        <v>1742</v>
      </c>
      <c r="I12" s="298">
        <f t="shared" si="4"/>
        <v>4.994833524684271</v>
      </c>
      <c r="J12" s="300"/>
    </row>
    <row r="13" spans="1:10" ht="16.5" customHeight="1">
      <c r="A13" s="294" t="s">
        <v>166</v>
      </c>
      <c r="B13" s="295">
        <v>5567</v>
      </c>
      <c r="C13" s="296">
        <f t="shared" si="0"/>
        <v>0.013739742086752637</v>
      </c>
      <c r="D13" s="297">
        <v>9945</v>
      </c>
      <c r="E13" s="298">
        <f>(B13/D13-1)</f>
        <v>-0.4402212166918049</v>
      </c>
      <c r="F13" s="299">
        <v>18569</v>
      </c>
      <c r="G13" s="296">
        <f t="shared" si="2"/>
        <v>0.01444935799220144</v>
      </c>
      <c r="H13" s="297">
        <v>31603</v>
      </c>
      <c r="I13" s="298">
        <f t="shared" si="4"/>
        <v>-0.41242919975951653</v>
      </c>
      <c r="J13" s="300"/>
    </row>
    <row r="14" spans="1:10" ht="16.5" customHeight="1">
      <c r="A14" s="294" t="s">
        <v>167</v>
      </c>
      <c r="B14" s="295">
        <v>5484</v>
      </c>
      <c r="C14" s="296">
        <f t="shared" si="0"/>
        <v>0.013534892330474486</v>
      </c>
      <c r="D14" s="297">
        <v>6685</v>
      </c>
      <c r="E14" s="298">
        <f>(B14/D14-1)</f>
        <v>-0.17965594614809277</v>
      </c>
      <c r="F14" s="299">
        <v>17234</v>
      </c>
      <c r="G14" s="296">
        <f t="shared" si="2"/>
        <v>0.013410535604372859</v>
      </c>
      <c r="H14" s="297">
        <v>19210</v>
      </c>
      <c r="I14" s="298">
        <f t="shared" si="4"/>
        <v>-0.10286309213951073</v>
      </c>
      <c r="J14" s="300"/>
    </row>
    <row r="15" spans="1:10" ht="16.5" customHeight="1">
      <c r="A15" s="294" t="s">
        <v>168</v>
      </c>
      <c r="B15" s="295">
        <v>4444</v>
      </c>
      <c r="C15" s="296">
        <f t="shared" si="0"/>
        <v>0.010968100203615721</v>
      </c>
      <c r="D15" s="297">
        <v>4343</v>
      </c>
      <c r="E15" s="302" t="s">
        <v>150</v>
      </c>
      <c r="F15" s="299">
        <v>13418</v>
      </c>
      <c r="G15" s="296">
        <f t="shared" si="2"/>
        <v>0.010441137677815656</v>
      </c>
      <c r="H15" s="297">
        <v>14011</v>
      </c>
      <c r="I15" s="298">
        <f t="shared" si="4"/>
        <v>-0.04232388837342094</v>
      </c>
      <c r="J15" s="300"/>
    </row>
    <row r="16" spans="1:10" ht="16.5" customHeight="1">
      <c r="A16" s="294" t="s">
        <v>169</v>
      </c>
      <c r="B16" s="295">
        <v>2990</v>
      </c>
      <c r="C16" s="296">
        <f t="shared" si="0"/>
        <v>0.007379527364718949</v>
      </c>
      <c r="D16" s="297">
        <v>29</v>
      </c>
      <c r="E16" s="302" t="s">
        <v>150</v>
      </c>
      <c r="F16" s="299">
        <v>11713</v>
      </c>
      <c r="G16" s="296">
        <f t="shared" si="2"/>
        <v>0.009114401969015858</v>
      </c>
      <c r="H16" s="297">
        <v>133</v>
      </c>
      <c r="I16" s="302" t="s">
        <v>150</v>
      </c>
      <c r="J16" s="300"/>
    </row>
    <row r="17" spans="1:10" ht="16.5" customHeight="1" thickBot="1">
      <c r="A17" s="294" t="s">
        <v>146</v>
      </c>
      <c r="B17" s="295">
        <v>34096</v>
      </c>
      <c r="C17" s="296">
        <f t="shared" si="0"/>
        <v>0.0841512926513235</v>
      </c>
      <c r="D17" s="297">
        <v>32601</v>
      </c>
      <c r="E17" s="298">
        <f aca="true" t="shared" si="5" ref="E17:E30">(B17/D17-1)</f>
        <v>0.0458574890340786</v>
      </c>
      <c r="F17" s="299">
        <v>97582</v>
      </c>
      <c r="G17" s="296">
        <f t="shared" si="2"/>
        <v>0.07593285861354951</v>
      </c>
      <c r="H17" s="297">
        <v>102157</v>
      </c>
      <c r="I17" s="298">
        <f aca="true" t="shared" si="6" ref="I17:I30">(F17/H17-1)</f>
        <v>-0.04478400892743517</v>
      </c>
      <c r="J17" s="300"/>
    </row>
    <row r="18" spans="1:10" ht="16.5" customHeight="1">
      <c r="A18" s="303" t="s">
        <v>170</v>
      </c>
      <c r="B18" s="304">
        <f>SUM(B19:B30)</f>
        <v>110480</v>
      </c>
      <c r="C18" s="305">
        <f t="shared" si="0"/>
        <v>0.2726723020916888</v>
      </c>
      <c r="D18" s="306">
        <f>SUM(D19:D30)</f>
        <v>118977</v>
      </c>
      <c r="E18" s="307">
        <f t="shared" si="5"/>
        <v>-0.07141716466207759</v>
      </c>
      <c r="F18" s="304">
        <f>SUM(F19:F30)</f>
        <v>344437</v>
      </c>
      <c r="G18" s="308">
        <f t="shared" si="2"/>
        <v>0.26802162306854904</v>
      </c>
      <c r="H18" s="309">
        <f>SUM(H19:H30)</f>
        <v>369352</v>
      </c>
      <c r="I18" s="307">
        <f t="shared" si="6"/>
        <v>-0.06745597695423333</v>
      </c>
      <c r="J18" s="300"/>
    </row>
    <row r="19" spans="1:10" ht="16.5" customHeight="1">
      <c r="A19" s="310" t="s">
        <v>171</v>
      </c>
      <c r="B19" s="311">
        <v>18935</v>
      </c>
      <c r="C19" s="296">
        <f t="shared" si="0"/>
        <v>0.04673289319429876</v>
      </c>
      <c r="D19" s="312">
        <v>20864</v>
      </c>
      <c r="E19" s="298">
        <f t="shared" si="5"/>
        <v>-0.0924559049079755</v>
      </c>
      <c r="F19" s="313">
        <v>59805</v>
      </c>
      <c r="G19" s="296">
        <f t="shared" si="2"/>
        <v>0.04653690854238823</v>
      </c>
      <c r="H19" s="312">
        <v>65319</v>
      </c>
      <c r="I19" s="314">
        <f t="shared" si="6"/>
        <v>-0.08441647912552241</v>
      </c>
      <c r="J19" s="300"/>
    </row>
    <row r="20" spans="1:10" ht="16.5" customHeight="1">
      <c r="A20" s="310" t="s">
        <v>172</v>
      </c>
      <c r="B20" s="311">
        <v>18690</v>
      </c>
      <c r="C20" s="296">
        <f t="shared" si="0"/>
        <v>0.0461282162028753</v>
      </c>
      <c r="D20" s="312">
        <v>22174</v>
      </c>
      <c r="E20" s="298">
        <f>(B20/D20-1)</f>
        <v>-0.1571209524668531</v>
      </c>
      <c r="F20" s="313">
        <v>58785</v>
      </c>
      <c r="G20" s="296">
        <f t="shared" si="2"/>
        <v>0.04574320154944055</v>
      </c>
      <c r="H20" s="312">
        <v>64854</v>
      </c>
      <c r="I20" s="314">
        <f>(F20/H20-1)</f>
        <v>-0.09357942455361268</v>
      </c>
      <c r="J20" s="300"/>
    </row>
    <row r="21" spans="1:10" ht="16.5" customHeight="1">
      <c r="A21" s="310" t="s">
        <v>173</v>
      </c>
      <c r="B21" s="311">
        <v>11061</v>
      </c>
      <c r="C21" s="296">
        <f t="shared" si="0"/>
        <v>0.02729931511075461</v>
      </c>
      <c r="D21" s="312">
        <v>13589</v>
      </c>
      <c r="E21" s="298">
        <f>(B21/D21-1)</f>
        <v>-0.18603282066377214</v>
      </c>
      <c r="F21" s="313">
        <v>34144</v>
      </c>
      <c r="G21" s="296">
        <f t="shared" si="2"/>
        <v>0.026568952516868218</v>
      </c>
      <c r="H21" s="312">
        <v>40975</v>
      </c>
      <c r="I21" s="314">
        <f>(F21/H21-1)</f>
        <v>-0.16671140939597318</v>
      </c>
      <c r="J21" s="300"/>
    </row>
    <row r="22" spans="1:10" ht="16.5" customHeight="1">
      <c r="A22" s="310" t="s">
        <v>174</v>
      </c>
      <c r="B22" s="311">
        <v>7999</v>
      </c>
      <c r="C22" s="296">
        <f t="shared" si="0"/>
        <v>0.01974208675263775</v>
      </c>
      <c r="D22" s="312">
        <v>9815</v>
      </c>
      <c r="E22" s="298">
        <f>(B22/D22-1)</f>
        <v>-0.1850229240957718</v>
      </c>
      <c r="F22" s="313">
        <v>23213</v>
      </c>
      <c r="G22" s="296">
        <f t="shared" si="2"/>
        <v>0.018063059242445584</v>
      </c>
      <c r="H22" s="312">
        <v>27653</v>
      </c>
      <c r="I22" s="314">
        <f>(F22/H22-1)</f>
        <v>-0.1605612410949987</v>
      </c>
      <c r="J22" s="300"/>
    </row>
    <row r="23" spans="1:10" ht="16.5" customHeight="1">
      <c r="A23" s="310" t="s">
        <v>175</v>
      </c>
      <c r="B23" s="311">
        <v>6295</v>
      </c>
      <c r="C23" s="296">
        <f t="shared" si="0"/>
        <v>0.015536496575553773</v>
      </c>
      <c r="D23" s="312">
        <v>6655</v>
      </c>
      <c r="E23" s="298">
        <f>(B23/D23-1)</f>
        <v>-0.05409466566491361</v>
      </c>
      <c r="F23" s="313">
        <v>19799</v>
      </c>
      <c r="G23" s="296">
        <f t="shared" si="2"/>
        <v>0.015406475248403054</v>
      </c>
      <c r="H23" s="312">
        <v>21206</v>
      </c>
      <c r="I23" s="314">
        <f>(F23/H23-1)</f>
        <v>-0.06634914646798074</v>
      </c>
      <c r="J23" s="300"/>
    </row>
    <row r="24" spans="1:10" ht="16.5" customHeight="1">
      <c r="A24" s="310" t="s">
        <v>176</v>
      </c>
      <c r="B24" s="311">
        <v>5652</v>
      </c>
      <c r="C24" s="296">
        <f t="shared" si="0"/>
        <v>0.013949527981736288</v>
      </c>
      <c r="D24" s="312">
        <v>6023</v>
      </c>
      <c r="E24" s="298">
        <f>(B24/D24-1)</f>
        <v>-0.06159721069234603</v>
      </c>
      <c r="F24" s="313">
        <v>16185</v>
      </c>
      <c r="G24" s="296">
        <f t="shared" si="2"/>
        <v>0.012594262432213921</v>
      </c>
      <c r="H24" s="312">
        <v>20966</v>
      </c>
      <c r="I24" s="314">
        <f>(F24/H24-1)</f>
        <v>-0.22803586759515404</v>
      </c>
      <c r="J24" s="300"/>
    </row>
    <row r="25" spans="1:10" ht="16.5" customHeight="1">
      <c r="A25" s="310" t="s">
        <v>177</v>
      </c>
      <c r="B25" s="311">
        <v>3733</v>
      </c>
      <c r="C25" s="296">
        <f t="shared" si="0"/>
        <v>0.009213302893811316</v>
      </c>
      <c r="D25" s="312">
        <v>1360</v>
      </c>
      <c r="E25" s="298">
        <f t="shared" si="5"/>
        <v>1.7448529411764704</v>
      </c>
      <c r="F25" s="313">
        <v>10719</v>
      </c>
      <c r="G25" s="296">
        <f t="shared" si="2"/>
        <v>0.008340926722947237</v>
      </c>
      <c r="H25" s="312">
        <v>4001</v>
      </c>
      <c r="I25" s="314">
        <f t="shared" si="6"/>
        <v>1.6790802299425143</v>
      </c>
      <c r="J25" s="300"/>
    </row>
    <row r="26" spans="1:10" ht="16.5" customHeight="1">
      <c r="A26" s="310" t="s">
        <v>178</v>
      </c>
      <c r="B26" s="311">
        <v>3332</v>
      </c>
      <c r="C26" s="296">
        <f t="shared" si="0"/>
        <v>0.008223607083359043</v>
      </c>
      <c r="D26" s="312">
        <v>2200</v>
      </c>
      <c r="E26" s="298">
        <f>(B26/D26-1)</f>
        <v>0.5145454545454546</v>
      </c>
      <c r="F26" s="313">
        <v>9593</v>
      </c>
      <c r="G26" s="296">
        <f t="shared" si="2"/>
        <v>0.007464736454261856</v>
      </c>
      <c r="H26" s="312">
        <v>8234</v>
      </c>
      <c r="I26" s="314">
        <f>(F26/H26-1)</f>
        <v>0.16504736458586344</v>
      </c>
      <c r="J26" s="300"/>
    </row>
    <row r="27" spans="1:10" ht="16.5" customHeight="1">
      <c r="A27" s="310" t="s">
        <v>179</v>
      </c>
      <c r="B27" s="311">
        <v>3088</v>
      </c>
      <c r="C27" s="296">
        <f t="shared" si="0"/>
        <v>0.007621398161288332</v>
      </c>
      <c r="D27" s="312">
        <v>3122</v>
      </c>
      <c r="E27" s="298">
        <f>(B27/D27-1)</f>
        <v>-0.010890454836643193</v>
      </c>
      <c r="F27" s="313">
        <v>9197</v>
      </c>
      <c r="G27" s="296">
        <f t="shared" si="2"/>
        <v>0.007156591386411581</v>
      </c>
      <c r="H27" s="312">
        <v>9285</v>
      </c>
      <c r="I27" s="314">
        <f>(F27/H27-1)</f>
        <v>-0.009477652127086733</v>
      </c>
      <c r="J27" s="300"/>
    </row>
    <row r="28" spans="1:10" ht="16.5" customHeight="1">
      <c r="A28" s="310" t="s">
        <v>180</v>
      </c>
      <c r="B28" s="311">
        <v>2007</v>
      </c>
      <c r="C28" s="296">
        <f t="shared" si="0"/>
        <v>0.0049534151909668665</v>
      </c>
      <c r="D28" s="312">
        <v>1723</v>
      </c>
      <c r="E28" s="298">
        <f t="shared" si="5"/>
        <v>0.1648287869994196</v>
      </c>
      <c r="F28" s="313">
        <v>7806</v>
      </c>
      <c r="G28" s="296">
        <f t="shared" si="2"/>
        <v>0.00607419292838195</v>
      </c>
      <c r="H28" s="312">
        <v>6234</v>
      </c>
      <c r="I28" s="314">
        <f t="shared" si="6"/>
        <v>0.25216554379210776</v>
      </c>
      <c r="J28" s="300"/>
    </row>
    <row r="29" spans="1:10" ht="16.5" customHeight="1">
      <c r="A29" s="310" t="s">
        <v>181</v>
      </c>
      <c r="B29" s="311">
        <v>1069</v>
      </c>
      <c r="C29" s="296">
        <f t="shared" si="0"/>
        <v>0.0026383661380884804</v>
      </c>
      <c r="D29" s="312">
        <v>1139</v>
      </c>
      <c r="E29" s="298">
        <f t="shared" si="5"/>
        <v>-0.061457418788410934</v>
      </c>
      <c r="F29" s="313">
        <v>3652</v>
      </c>
      <c r="G29" s="296">
        <f t="shared" si="2"/>
        <v>0.0028417822923969874</v>
      </c>
      <c r="H29" s="312">
        <v>4549</v>
      </c>
      <c r="I29" s="314">
        <f t="shared" si="6"/>
        <v>-0.19718619476808086</v>
      </c>
      <c r="J29" s="300"/>
    </row>
    <row r="30" spans="1:10" ht="16.5" customHeight="1" thickBot="1">
      <c r="A30" s="310" t="s">
        <v>146</v>
      </c>
      <c r="B30" s="311">
        <v>28619</v>
      </c>
      <c r="C30" s="296">
        <f t="shared" si="0"/>
        <v>0.07063367680631825</v>
      </c>
      <c r="D30" s="312">
        <v>30313</v>
      </c>
      <c r="E30" s="298">
        <f t="shared" si="5"/>
        <v>-0.055883614290898276</v>
      </c>
      <c r="F30" s="313">
        <v>91539</v>
      </c>
      <c r="G30" s="296">
        <f t="shared" si="2"/>
        <v>0.07123053375238987</v>
      </c>
      <c r="H30" s="312">
        <v>96076</v>
      </c>
      <c r="I30" s="314">
        <f t="shared" si="6"/>
        <v>-0.04722303176651821</v>
      </c>
      <c r="J30" s="300"/>
    </row>
    <row r="31" spans="1:10" ht="16.5" customHeight="1">
      <c r="A31" s="303" t="s">
        <v>182</v>
      </c>
      <c r="B31" s="304">
        <f>SUM(B32:B38)</f>
        <v>58327</v>
      </c>
      <c r="C31" s="308">
        <f t="shared" si="0"/>
        <v>0.14395508113777997</v>
      </c>
      <c r="D31" s="315">
        <f>SUM(D32:D38)</f>
        <v>56426</v>
      </c>
      <c r="E31" s="307">
        <f aca="true" t="shared" si="7" ref="E31:E47">(B31/D31-1)</f>
        <v>0.033690142841952264</v>
      </c>
      <c r="F31" s="309">
        <f>SUM(F32:F38)</f>
        <v>189352</v>
      </c>
      <c r="G31" s="308">
        <f t="shared" si="2"/>
        <v>0.1473431436555187</v>
      </c>
      <c r="H31" s="315">
        <f>SUM(H32:H38)</f>
        <v>181476</v>
      </c>
      <c r="I31" s="307">
        <f aca="true" t="shared" si="8" ref="I31:I47">(F31/H31-1)</f>
        <v>0.043399678194361746</v>
      </c>
      <c r="J31" s="300"/>
    </row>
    <row r="32" spans="1:10" ht="16.5" customHeight="1">
      <c r="A32" s="294" t="s">
        <v>183</v>
      </c>
      <c r="B32" s="295">
        <v>25682</v>
      </c>
      <c r="C32" s="296">
        <f t="shared" si="0"/>
        <v>0.063384957117295</v>
      </c>
      <c r="D32" s="297">
        <v>26334</v>
      </c>
      <c r="E32" s="298">
        <f t="shared" si="7"/>
        <v>-0.02475886686412998</v>
      </c>
      <c r="F32" s="299">
        <v>84882</v>
      </c>
      <c r="G32" s="296">
        <f t="shared" si="2"/>
        <v>0.06605042840724017</v>
      </c>
      <c r="H32" s="297">
        <v>86844</v>
      </c>
      <c r="I32" s="298">
        <f t="shared" si="8"/>
        <v>-0.022592234351250573</v>
      </c>
      <c r="J32" s="300"/>
    </row>
    <row r="33" spans="1:10" ht="16.5" customHeight="1">
      <c r="A33" s="294" t="s">
        <v>184</v>
      </c>
      <c r="B33" s="295">
        <v>12440</v>
      </c>
      <c r="C33" s="296">
        <f t="shared" si="0"/>
        <v>0.030702782748195226</v>
      </c>
      <c r="D33" s="297">
        <v>14787</v>
      </c>
      <c r="E33" s="298">
        <f aca="true" t="shared" si="9" ref="E33:E38">(B33/D33-1)</f>
        <v>-0.15872049773449648</v>
      </c>
      <c r="F33" s="299">
        <v>39627</v>
      </c>
      <c r="G33" s="296">
        <f t="shared" si="2"/>
        <v>0.030835516676017364</v>
      </c>
      <c r="H33" s="297">
        <v>43207</v>
      </c>
      <c r="I33" s="298">
        <f aca="true" t="shared" si="10" ref="I33:I38">(F33/H33-1)</f>
        <v>-0.08285694447658942</v>
      </c>
      <c r="J33" s="300"/>
    </row>
    <row r="34" spans="1:10" ht="16.5" customHeight="1">
      <c r="A34" s="294" t="s">
        <v>185</v>
      </c>
      <c r="B34" s="295">
        <v>6599</v>
      </c>
      <c r="C34" s="296">
        <f t="shared" si="0"/>
        <v>0.01628678965878941</v>
      </c>
      <c r="D34" s="297">
        <v>5649</v>
      </c>
      <c r="E34" s="298">
        <f t="shared" si="9"/>
        <v>0.16817135776243575</v>
      </c>
      <c r="F34" s="299">
        <v>20703</v>
      </c>
      <c r="G34" s="296">
        <f t="shared" si="2"/>
        <v>0.016109917524505704</v>
      </c>
      <c r="H34" s="297">
        <v>17886</v>
      </c>
      <c r="I34" s="298">
        <f t="shared" si="10"/>
        <v>0.1574974840657497</v>
      </c>
      <c r="J34" s="300"/>
    </row>
    <row r="35" spans="1:10" ht="16.5" customHeight="1">
      <c r="A35" s="294" t="s">
        <v>186</v>
      </c>
      <c r="B35" s="295">
        <v>2003</v>
      </c>
      <c r="C35" s="296">
        <f t="shared" si="0"/>
        <v>0.004943542913555871</v>
      </c>
      <c r="D35" s="297">
        <v>1412</v>
      </c>
      <c r="E35" s="298">
        <f t="shared" si="9"/>
        <v>0.41855524079320117</v>
      </c>
      <c r="F35" s="299">
        <v>6078</v>
      </c>
      <c r="G35" s="296">
        <f t="shared" si="2"/>
        <v>0.004729559905035293</v>
      </c>
      <c r="H35" s="297">
        <v>3790</v>
      </c>
      <c r="I35" s="298">
        <f t="shared" si="10"/>
        <v>0.6036939313984169</v>
      </c>
      <c r="J35" s="300"/>
    </row>
    <row r="36" spans="1:10" ht="16.5" customHeight="1">
      <c r="A36" s="294" t="s">
        <v>187</v>
      </c>
      <c r="B36" s="295">
        <v>1952</v>
      </c>
      <c r="C36" s="296">
        <f t="shared" si="0"/>
        <v>0.004817671376565681</v>
      </c>
      <c r="D36" s="297">
        <v>1372</v>
      </c>
      <c r="E36" s="298">
        <f t="shared" si="9"/>
        <v>0.42274052478134116</v>
      </c>
      <c r="F36" s="299">
        <v>6097</v>
      </c>
      <c r="G36" s="296">
        <f t="shared" si="2"/>
        <v>0.00474434464313922</v>
      </c>
      <c r="H36" s="297">
        <v>4543</v>
      </c>
      <c r="I36" s="298">
        <f t="shared" si="10"/>
        <v>0.34206471494607094</v>
      </c>
      <c r="J36" s="300"/>
    </row>
    <row r="37" spans="1:10" ht="16.5" customHeight="1">
      <c r="A37" s="294" t="s">
        <v>188</v>
      </c>
      <c r="B37" s="295">
        <v>879</v>
      </c>
      <c r="C37" s="296">
        <f t="shared" si="0"/>
        <v>0.002169432961066206</v>
      </c>
      <c r="D37" s="297">
        <v>556</v>
      </c>
      <c r="E37" s="298">
        <f t="shared" si="9"/>
        <v>0.5809352517985611</v>
      </c>
      <c r="F37" s="299">
        <v>2384</v>
      </c>
      <c r="G37" s="296">
        <f t="shared" si="2"/>
        <v>0.0018550955599875186</v>
      </c>
      <c r="H37" s="297">
        <v>1277</v>
      </c>
      <c r="I37" s="298">
        <f t="shared" si="10"/>
        <v>0.8668754894283477</v>
      </c>
      <c r="J37" s="300"/>
    </row>
    <row r="38" spans="1:10" ht="16.5" customHeight="1" thickBot="1">
      <c r="A38" s="294" t="s">
        <v>146</v>
      </c>
      <c r="B38" s="295">
        <v>8772</v>
      </c>
      <c r="C38" s="296">
        <f t="shared" si="0"/>
        <v>0.02164990436231258</v>
      </c>
      <c r="D38" s="297">
        <v>6316</v>
      </c>
      <c r="E38" s="298">
        <f t="shared" si="9"/>
        <v>0.38885370487650417</v>
      </c>
      <c r="F38" s="299">
        <v>29581</v>
      </c>
      <c r="G38" s="296">
        <f t="shared" si="2"/>
        <v>0.02301828093959345</v>
      </c>
      <c r="H38" s="297">
        <v>23929</v>
      </c>
      <c r="I38" s="298">
        <f t="shared" si="10"/>
        <v>0.2361987546491704</v>
      </c>
      <c r="J38" s="300"/>
    </row>
    <row r="39" spans="1:10" ht="16.5" customHeight="1">
      <c r="A39" s="303" t="s">
        <v>189</v>
      </c>
      <c r="B39" s="304">
        <f>SUM(B40:B47)</f>
        <v>81869</v>
      </c>
      <c r="C39" s="308">
        <f t="shared" si="0"/>
        <v>0.20205836984019251</v>
      </c>
      <c r="D39" s="315">
        <f>SUM(D40:D47)</f>
        <v>86923</v>
      </c>
      <c r="E39" s="307">
        <f t="shared" si="7"/>
        <v>-0.058143414286207284</v>
      </c>
      <c r="F39" s="309">
        <f>SUM(F40:F47)</f>
        <v>265060</v>
      </c>
      <c r="G39" s="308">
        <f t="shared" si="2"/>
        <v>0.20625487799089415</v>
      </c>
      <c r="H39" s="315">
        <f>SUM(H40:H47)</f>
        <v>257341</v>
      </c>
      <c r="I39" s="307">
        <f t="shared" si="8"/>
        <v>0.02999522034965274</v>
      </c>
      <c r="J39" s="300"/>
    </row>
    <row r="40" spans="1:10" ht="16.5" customHeight="1">
      <c r="A40" s="294" t="s">
        <v>190</v>
      </c>
      <c r="B40" s="295">
        <v>20189</v>
      </c>
      <c r="C40" s="296">
        <f t="shared" si="0"/>
        <v>0.04982785216264577</v>
      </c>
      <c r="D40" s="297">
        <v>23522</v>
      </c>
      <c r="E40" s="298">
        <f t="shared" si="7"/>
        <v>-0.1416971345973982</v>
      </c>
      <c r="F40" s="299">
        <v>65093</v>
      </c>
      <c r="G40" s="296">
        <f t="shared" si="2"/>
        <v>0.05065173459994444</v>
      </c>
      <c r="H40" s="297">
        <v>70850</v>
      </c>
      <c r="I40" s="298">
        <f t="shared" si="8"/>
        <v>-0.08125617501764293</v>
      </c>
      <c r="J40" s="300"/>
    </row>
    <row r="41" spans="1:10" ht="16.5" customHeight="1">
      <c r="A41" s="294" t="s">
        <v>191</v>
      </c>
      <c r="B41" s="295">
        <v>12750</v>
      </c>
      <c r="C41" s="296">
        <f t="shared" si="0"/>
        <v>0.03146788424754736</v>
      </c>
      <c r="D41" s="297">
        <v>8292</v>
      </c>
      <c r="E41" s="298">
        <f t="shared" si="7"/>
        <v>0.5376266280752533</v>
      </c>
      <c r="F41" s="299">
        <v>38728</v>
      </c>
      <c r="G41" s="296">
        <f t="shared" si="2"/>
        <v>0.03013596512046838</v>
      </c>
      <c r="H41" s="297">
        <v>26879</v>
      </c>
      <c r="I41" s="298">
        <f t="shared" si="8"/>
        <v>0.4408274117340676</v>
      </c>
      <c r="J41" s="300"/>
    </row>
    <row r="42" spans="1:10" ht="16.5" customHeight="1">
      <c r="A42" s="294" t="s">
        <v>192</v>
      </c>
      <c r="B42" s="295">
        <v>11550</v>
      </c>
      <c r="C42" s="296">
        <f t="shared" si="0"/>
        <v>0.028506201024248782</v>
      </c>
      <c r="D42" s="297">
        <v>13205</v>
      </c>
      <c r="E42" s="298">
        <f>(B42/D42-1)</f>
        <v>-0.1253313138962514</v>
      </c>
      <c r="F42" s="299">
        <v>37032</v>
      </c>
      <c r="G42" s="296">
        <f t="shared" si="2"/>
        <v>0.02881623270866518</v>
      </c>
      <c r="H42" s="297">
        <v>40218</v>
      </c>
      <c r="I42" s="298">
        <f>(F42/H42-1)</f>
        <v>-0.07921826048038194</v>
      </c>
      <c r="J42" s="300"/>
    </row>
    <row r="43" spans="1:10" ht="16.5" customHeight="1">
      <c r="A43" s="294" t="s">
        <v>193</v>
      </c>
      <c r="B43" s="295">
        <v>8500</v>
      </c>
      <c r="C43" s="296">
        <f t="shared" si="0"/>
        <v>0.020978589498364904</v>
      </c>
      <c r="D43" s="297">
        <v>7371</v>
      </c>
      <c r="E43" s="298">
        <f t="shared" si="7"/>
        <v>0.15316781983448657</v>
      </c>
      <c r="F43" s="299">
        <v>28025</v>
      </c>
      <c r="G43" s="296">
        <f t="shared" si="2"/>
        <v>0.02180748870329287</v>
      </c>
      <c r="H43" s="297">
        <v>20966</v>
      </c>
      <c r="I43" s="298">
        <f t="shared" si="8"/>
        <v>0.33668797100066783</v>
      </c>
      <c r="J43" s="300"/>
    </row>
    <row r="44" spans="1:10" ht="16.5" customHeight="1">
      <c r="A44" s="294" t="s">
        <v>194</v>
      </c>
      <c r="B44" s="295">
        <v>4006</v>
      </c>
      <c r="C44" s="296">
        <f t="shared" si="0"/>
        <v>0.009887085827111742</v>
      </c>
      <c r="D44" s="297">
        <v>6455</v>
      </c>
      <c r="E44" s="298">
        <f>(B44/D44-1)</f>
        <v>-0.37939581719597215</v>
      </c>
      <c r="F44" s="299">
        <v>13653</v>
      </c>
      <c r="G44" s="296">
        <f t="shared" si="2"/>
        <v>0.010624001543837915</v>
      </c>
      <c r="H44" s="297">
        <v>16128</v>
      </c>
      <c r="I44" s="298">
        <f>(F44/H44-1)</f>
        <v>-0.1534598214285714</v>
      </c>
      <c r="J44" s="300"/>
    </row>
    <row r="45" spans="1:10" ht="16.5" customHeight="1">
      <c r="A45" s="294" t="s">
        <v>195</v>
      </c>
      <c r="B45" s="295">
        <v>2863</v>
      </c>
      <c r="C45" s="296">
        <f t="shared" si="0"/>
        <v>0.007066082556919849</v>
      </c>
      <c r="D45" s="297">
        <v>3307</v>
      </c>
      <c r="E45" s="298">
        <f t="shared" si="7"/>
        <v>-0.1342606592077411</v>
      </c>
      <c r="F45" s="299">
        <v>9485</v>
      </c>
      <c r="G45" s="296">
        <f t="shared" si="2"/>
        <v>0.00738069689030269</v>
      </c>
      <c r="H45" s="297">
        <v>9464</v>
      </c>
      <c r="I45" s="298">
        <f t="shared" si="8"/>
        <v>0.002218934911242698</v>
      </c>
      <c r="J45" s="300"/>
    </row>
    <row r="46" spans="1:10" ht="16.5" customHeight="1">
      <c r="A46" s="294" t="s">
        <v>196</v>
      </c>
      <c r="B46" s="295">
        <v>1555</v>
      </c>
      <c r="C46" s="296">
        <f t="shared" si="0"/>
        <v>0.0038378478435244032</v>
      </c>
      <c r="D46" s="297">
        <v>1261</v>
      </c>
      <c r="E46" s="298">
        <f t="shared" si="7"/>
        <v>0.23314829500396517</v>
      </c>
      <c r="F46" s="299">
        <v>5581</v>
      </c>
      <c r="G46" s="296">
        <f t="shared" si="2"/>
        <v>0.004342822282000982</v>
      </c>
      <c r="H46" s="297">
        <v>3574</v>
      </c>
      <c r="I46" s="298">
        <f t="shared" si="8"/>
        <v>0.5615556799104644</v>
      </c>
      <c r="J46" s="300"/>
    </row>
    <row r="47" spans="1:10" ht="16.5" customHeight="1" thickBot="1">
      <c r="A47" s="294" t="s">
        <v>146</v>
      </c>
      <c r="B47" s="295">
        <v>20456</v>
      </c>
      <c r="C47" s="296">
        <f t="shared" si="0"/>
        <v>0.050486826679829705</v>
      </c>
      <c r="D47" s="297">
        <v>23510</v>
      </c>
      <c r="E47" s="298">
        <f t="shared" si="7"/>
        <v>-0.12990216928966403</v>
      </c>
      <c r="F47" s="299">
        <v>67463</v>
      </c>
      <c r="G47" s="296">
        <f t="shared" si="2"/>
        <v>0.0524959361423817</v>
      </c>
      <c r="H47" s="297">
        <v>69262</v>
      </c>
      <c r="I47" s="298">
        <f t="shared" si="8"/>
        <v>-0.02597383846842427</v>
      </c>
      <c r="J47" s="300"/>
    </row>
    <row r="48" spans="1:10" ht="16.5" customHeight="1">
      <c r="A48" s="303" t="s">
        <v>197</v>
      </c>
      <c r="B48" s="304">
        <f>SUM(B49:B52)</f>
        <v>8339</v>
      </c>
      <c r="C48" s="308">
        <f aca="true" t="shared" si="11" ref="C48:C53">(B48/$B$4)</f>
        <v>0.020581230332572344</v>
      </c>
      <c r="D48" s="315">
        <f>SUM(D49:D52)</f>
        <v>10685</v>
      </c>
      <c r="E48" s="307">
        <f aca="true" t="shared" si="12" ref="E48:E53">(B48/D48-1)</f>
        <v>-0.2195601310248011</v>
      </c>
      <c r="F48" s="309">
        <f>SUM(F49:F52)</f>
        <v>28469</v>
      </c>
      <c r="G48" s="308">
        <f aca="true" t="shared" si="13" ref="G48:G53">(F48/$F$4)</f>
        <v>0.022152984688458333</v>
      </c>
      <c r="H48" s="315">
        <f>SUM(H49:H52)</f>
        <v>31696</v>
      </c>
      <c r="I48" s="307">
        <f aca="true" t="shared" si="14" ref="I48:I53">(F48/H48-1)</f>
        <v>-0.10181095406360419</v>
      </c>
      <c r="J48" s="300"/>
    </row>
    <row r="49" spans="1:10" ht="16.5" customHeight="1">
      <c r="A49" s="294" t="s">
        <v>198</v>
      </c>
      <c r="B49" s="295">
        <v>1765</v>
      </c>
      <c r="C49" s="296">
        <f t="shared" si="11"/>
        <v>0.004356142407601653</v>
      </c>
      <c r="D49" s="297">
        <v>1916</v>
      </c>
      <c r="E49" s="298">
        <f t="shared" si="12"/>
        <v>-0.07881002087682676</v>
      </c>
      <c r="F49" s="299">
        <v>5288</v>
      </c>
      <c r="G49" s="296">
        <f t="shared" si="13"/>
        <v>0.0041148260575562074</v>
      </c>
      <c r="H49" s="297">
        <v>5171</v>
      </c>
      <c r="I49" s="298">
        <f t="shared" si="14"/>
        <v>0.022626184490427415</v>
      </c>
      <c r="J49" s="300"/>
    </row>
    <row r="50" spans="1:10" ht="16.5" customHeight="1">
      <c r="A50" s="294" t="s">
        <v>199</v>
      </c>
      <c r="B50" s="295">
        <v>1573</v>
      </c>
      <c r="C50" s="296">
        <f t="shared" si="11"/>
        <v>0.0038822730918738817</v>
      </c>
      <c r="D50" s="297">
        <v>1845</v>
      </c>
      <c r="E50" s="298">
        <f t="shared" si="12"/>
        <v>-0.1474254742547425</v>
      </c>
      <c r="F50" s="299">
        <v>4331</v>
      </c>
      <c r="G50" s="296">
        <f t="shared" si="13"/>
        <v>0.0033701421435847075</v>
      </c>
      <c r="H50" s="297">
        <v>4590</v>
      </c>
      <c r="I50" s="298">
        <f t="shared" si="14"/>
        <v>-0.05642701525054461</v>
      </c>
      <c r="J50" s="300"/>
    </row>
    <row r="51" spans="1:10" ht="16.5" customHeight="1">
      <c r="A51" s="294" t="s">
        <v>200</v>
      </c>
      <c r="B51" s="295">
        <v>1499</v>
      </c>
      <c r="C51" s="296">
        <f>(B51/$B$4)</f>
        <v>0.0036996359597704694</v>
      </c>
      <c r="D51" s="297">
        <v>2540</v>
      </c>
      <c r="E51" s="298">
        <f>(B51/D51-1)</f>
        <v>-0.4098425196850394</v>
      </c>
      <c r="F51" s="299">
        <v>5791</v>
      </c>
      <c r="G51" s="296">
        <f>(F51/$F$4)</f>
        <v>0.0045062325452549165</v>
      </c>
      <c r="H51" s="297">
        <v>7565</v>
      </c>
      <c r="I51" s="298">
        <f>(F51/H51-1)</f>
        <v>-0.23450099140779912</v>
      </c>
      <c r="J51" s="300"/>
    </row>
    <row r="52" spans="1:10" ht="16.5" customHeight="1" thickBot="1">
      <c r="A52" s="294" t="s">
        <v>146</v>
      </c>
      <c r="B52" s="295">
        <v>3502</v>
      </c>
      <c r="C52" s="296">
        <f t="shared" si="11"/>
        <v>0.00864317887332634</v>
      </c>
      <c r="D52" s="297">
        <v>4384</v>
      </c>
      <c r="E52" s="298">
        <f t="shared" si="12"/>
        <v>-0.20118613138686137</v>
      </c>
      <c r="F52" s="299">
        <v>13059</v>
      </c>
      <c r="G52" s="296">
        <f t="shared" si="13"/>
        <v>0.010161783942062502</v>
      </c>
      <c r="H52" s="297">
        <v>14370</v>
      </c>
      <c r="I52" s="298">
        <f t="shared" si="14"/>
        <v>-0.091231732776618</v>
      </c>
      <c r="J52" s="300"/>
    </row>
    <row r="53" spans="1:10" ht="16.5" customHeight="1" thickBot="1">
      <c r="A53" s="316" t="s">
        <v>201</v>
      </c>
      <c r="B53" s="317">
        <v>839</v>
      </c>
      <c r="C53" s="318">
        <f t="shared" si="11"/>
        <v>0.0020707101869562533</v>
      </c>
      <c r="D53" s="319">
        <v>465</v>
      </c>
      <c r="E53" s="320">
        <f t="shared" si="12"/>
        <v>0.8043010752688171</v>
      </c>
      <c r="F53" s="317">
        <v>3150</v>
      </c>
      <c r="G53" s="318">
        <f t="shared" si="13"/>
        <v>0.0024511539488090116</v>
      </c>
      <c r="H53" s="319">
        <v>1882</v>
      </c>
      <c r="I53" s="320">
        <f t="shared" si="14"/>
        <v>0.6737513283740701</v>
      </c>
      <c r="J53" s="300"/>
    </row>
    <row r="54" ht="14.25">
      <c r="A54" s="130" t="s">
        <v>202</v>
      </c>
    </row>
    <row r="55" ht="14.25">
      <c r="A55" s="130"/>
    </row>
  </sheetData>
  <sheetProtection/>
  <mergeCells count="4">
    <mergeCell ref="B2:E2"/>
    <mergeCell ref="F2:I2"/>
    <mergeCell ref="A2:A3"/>
    <mergeCell ref="A1:I1"/>
  </mergeCells>
  <conditionalFormatting sqref="C1:C65536 G1:G65536 E1:E65536 I1:I65536">
    <cfRule type="cellIs" priority="1" dxfId="0" operator="lessThan" stopIfTrue="1">
      <formula>0</formula>
    </cfRule>
  </conditionalFormatting>
  <printOptions/>
  <pageMargins left="0.75" right="0.27" top="0.27" bottom="0.18" header="0.25" footer="0.18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Marzo 2009</dc:title>
  <dc:subject/>
  <dc:creator>Usuario</dc:creator>
  <cp:keywords/>
  <dc:description/>
  <cp:lastModifiedBy>Usuario</cp:lastModifiedBy>
  <dcterms:created xsi:type="dcterms:W3CDTF">2002-04-12T16:49:55Z</dcterms:created>
  <dcterms:modified xsi:type="dcterms:W3CDTF">2002-04-12T18:40:38Z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AEVVZYF6TF2M-634-20</vt:lpwstr>
  </property>
  <property fmtid="{D5CDD505-2E9C-101B-9397-08002B2CF9AE}" pid="4" name="_dlc_DocIdItemGu">
    <vt:lpwstr>df3fb0e7-b420-43b2-92d5-79b9ac972fba</vt:lpwstr>
  </property>
  <property fmtid="{D5CDD505-2E9C-101B-9397-08002B2CF9AE}" pid="5" name="_dlc_DocIdU">
    <vt:lpwstr>http://bog127/AAeronautica/Estadisticas/TAereo/EOperacionales/BolPubAnte/_layouts/DocIdRedir.aspx?ID=AEVVZYF6TF2M-634-20, AEVVZYF6TF2M-634-20</vt:lpwstr>
  </property>
  <property fmtid="{D5CDD505-2E9C-101B-9397-08002B2CF9AE}" pid="6" name="Cla">
    <vt:lpwstr>Origen-Destino AÑO 2009</vt:lpwstr>
  </property>
  <property fmtid="{D5CDD505-2E9C-101B-9397-08002B2CF9AE}" pid="7" name="Sesi">
    <vt:lpwstr>Boletines Mensuales Origen-Destino</vt:lpwstr>
  </property>
  <property fmtid="{D5CDD505-2E9C-101B-9397-08002B2CF9AE}" pid="8" name="Ord">
    <vt:lpwstr>72.0000000000000</vt:lpwstr>
  </property>
  <property fmtid="{D5CDD505-2E9C-101B-9397-08002B2CF9AE}" pid="9" name="TaskStat">
    <vt:lpwstr/>
  </property>
  <property fmtid="{D5CDD505-2E9C-101B-9397-08002B2CF9AE}" pid="10" name="Vigenc">
    <vt:lpwstr>2009</vt:lpwstr>
  </property>
  <property fmtid="{D5CDD505-2E9C-101B-9397-08002B2CF9AE}" pid="11" name="Transporte aér">
    <vt:lpwstr>Transporte aéreo</vt:lpwstr>
  </property>
  <property fmtid="{D5CDD505-2E9C-101B-9397-08002B2CF9AE}" pid="12" name="Taxis aére">
    <vt:lpwstr>Origen - Destino</vt:lpwstr>
  </property>
  <property fmtid="{D5CDD505-2E9C-101B-9397-08002B2CF9AE}" pid="13" name="Dependenc">
    <vt:lpwstr>Transporte aéreo</vt:lpwstr>
  </property>
  <property fmtid="{D5CDD505-2E9C-101B-9397-08002B2CF9AE}" pid="14" name="Te">
    <vt:lpwstr>Origen - Destino</vt:lpwstr>
  </property>
  <property fmtid="{D5CDD505-2E9C-101B-9397-08002B2CF9AE}" pid="15" name="Forma">
    <vt:lpwstr>/Style%20Library/Images/xls.svg</vt:lpwstr>
  </property>
</Properties>
</file>